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euer\OneDrive - SZ\Stavby\Zajištění skalních masivů na trati SOUBOR STAVEB\Sdílená složka\Soupis prací-Stavba 1\"/>
    </mc:Choice>
  </mc:AlternateContent>
  <bookViews>
    <workbookView xWindow="240" yWindow="120" windowWidth="14940" windowHeight="9225" activeTab="5"/>
  </bookViews>
  <sheets>
    <sheet name="Rekapitulace" sheetId="1" r:id="rId1"/>
    <sheet name="E.1.1.2_SO 02-01-01" sheetId="2" r:id="rId2"/>
    <sheet name="E.1.1.2_SO 02-02-03" sheetId="3" r:id="rId3"/>
    <sheet name="E.1.1.2_SO 02-03-02" sheetId="4" r:id="rId4"/>
    <sheet name="E.1.1.2_SO 02-04-02" sheetId="5" r:id="rId5"/>
    <sheet name="E.1.1.2_SO 98-98" sheetId="6" r:id="rId6"/>
  </sheets>
  <definedNames>
    <definedName name="_xlnm._FilterDatabase" localSheetId="1" hidden="1">'E.1.1.2_SO 02-01-01'!$A$10:$R$70</definedName>
    <definedName name="_xlnm._FilterDatabase" localSheetId="2" hidden="1">'E.1.1.2_SO 02-02-03'!$A$10:$R$174</definedName>
    <definedName name="_xlnm._FilterDatabase" localSheetId="3" hidden="1">'E.1.1.2_SO 02-03-02'!$A$10:$R$134</definedName>
    <definedName name="_xlnm._FilterDatabase" localSheetId="4" hidden="1">'E.1.1.2_SO 02-04-02'!$A$10:$R$86</definedName>
  </definedNames>
  <calcPr calcId="162913"/>
  <webPublishing codePage="0"/>
</workbook>
</file>

<file path=xl/calcChain.xml><?xml version="1.0" encoding="utf-8"?>
<calcChain xmlns="http://schemas.openxmlformats.org/spreadsheetml/2006/main">
  <c r="I34" i="6" l="1"/>
  <c r="O34" i="6" s="1"/>
  <c r="I10" i="6"/>
  <c r="O10" i="6" s="1"/>
  <c r="I30" i="6"/>
  <c r="O30" i="6" s="1"/>
  <c r="I37" i="6"/>
  <c r="I26" i="6"/>
  <c r="O26" i="6" s="1"/>
  <c r="I22" i="6"/>
  <c r="O22" i="6" s="1"/>
  <c r="I18" i="6"/>
  <c r="O18" i="6" s="1"/>
  <c r="I14" i="6"/>
  <c r="O14" i="6" s="1"/>
  <c r="I83" i="5"/>
  <c r="O83" i="5" s="1"/>
  <c r="I79" i="5"/>
  <c r="O79" i="5" s="1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O43" i="5" s="1"/>
  <c r="I39" i="5"/>
  <c r="O39" i="5" s="1"/>
  <c r="I35" i="5"/>
  <c r="O35" i="5" s="1"/>
  <c r="I31" i="5"/>
  <c r="I26" i="5"/>
  <c r="O26" i="5" s="1"/>
  <c r="I22" i="5"/>
  <c r="O22" i="5" s="1"/>
  <c r="I18" i="5"/>
  <c r="I14" i="5"/>
  <c r="O14" i="5" s="1"/>
  <c r="I10" i="5"/>
  <c r="O10" i="5" s="1"/>
  <c r="I131" i="4"/>
  <c r="O131" i="4" s="1"/>
  <c r="I127" i="4"/>
  <c r="O127" i="4" s="1"/>
  <c r="I123" i="4"/>
  <c r="O123" i="4" s="1"/>
  <c r="I119" i="4"/>
  <c r="O119" i="4" s="1"/>
  <c r="I115" i="4"/>
  <c r="O115" i="4" s="1"/>
  <c r="I111" i="4"/>
  <c r="O111" i="4" s="1"/>
  <c r="I107" i="4"/>
  <c r="O107" i="4" s="1"/>
  <c r="I103" i="4"/>
  <c r="O103" i="4" s="1"/>
  <c r="I99" i="4"/>
  <c r="O99" i="4" s="1"/>
  <c r="I95" i="4"/>
  <c r="O95" i="4" s="1"/>
  <c r="I91" i="4"/>
  <c r="O91" i="4" s="1"/>
  <c r="I87" i="4"/>
  <c r="O87" i="4" s="1"/>
  <c r="I83" i="4"/>
  <c r="O83" i="4" s="1"/>
  <c r="I79" i="4"/>
  <c r="O79" i="4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O39" i="4" s="1"/>
  <c r="I35" i="4"/>
  <c r="O35" i="4" s="1"/>
  <c r="I30" i="4"/>
  <c r="O30" i="4" s="1"/>
  <c r="I26" i="4"/>
  <c r="O26" i="4" s="1"/>
  <c r="I22" i="4"/>
  <c r="O22" i="4" s="1"/>
  <c r="I18" i="4"/>
  <c r="I14" i="4"/>
  <c r="O14" i="4" s="1"/>
  <c r="I10" i="4"/>
  <c r="O10" i="4" s="1"/>
  <c r="I171" i="3"/>
  <c r="O171" i="3" s="1"/>
  <c r="I167" i="3"/>
  <c r="O167" i="3" s="1"/>
  <c r="I163" i="3"/>
  <c r="O163" i="3" s="1"/>
  <c r="I159" i="3"/>
  <c r="O159" i="3" s="1"/>
  <c r="I155" i="3"/>
  <c r="O155" i="3" s="1"/>
  <c r="I151" i="3"/>
  <c r="O151" i="3" s="1"/>
  <c r="I147" i="3"/>
  <c r="O147" i="3" s="1"/>
  <c r="I143" i="3"/>
  <c r="O143" i="3" s="1"/>
  <c r="I139" i="3"/>
  <c r="O139" i="3" s="1"/>
  <c r="I135" i="3"/>
  <c r="O135" i="3" s="1"/>
  <c r="I131" i="3"/>
  <c r="O131" i="3" s="1"/>
  <c r="I127" i="3"/>
  <c r="O127" i="3" s="1"/>
  <c r="I123" i="3"/>
  <c r="O123" i="3" s="1"/>
  <c r="I119" i="3"/>
  <c r="O119" i="3" s="1"/>
  <c r="I115" i="3"/>
  <c r="O115" i="3" s="1"/>
  <c r="I111" i="3"/>
  <c r="O111" i="3" s="1"/>
  <c r="I107" i="3"/>
  <c r="O107" i="3" s="1"/>
  <c r="I103" i="3"/>
  <c r="O103" i="3" s="1"/>
  <c r="I99" i="3"/>
  <c r="O99" i="3" s="1"/>
  <c r="I95" i="3"/>
  <c r="O95" i="3" s="1"/>
  <c r="I91" i="3"/>
  <c r="O91" i="3" s="1"/>
  <c r="I87" i="3"/>
  <c r="O87" i="3" s="1"/>
  <c r="I83" i="3"/>
  <c r="O83" i="3" s="1"/>
  <c r="I79" i="3"/>
  <c r="O79" i="3" s="1"/>
  <c r="I75" i="3"/>
  <c r="O75" i="3" s="1"/>
  <c r="I71" i="3"/>
  <c r="O71" i="3" s="1"/>
  <c r="I67" i="3"/>
  <c r="O67" i="3" s="1"/>
  <c r="I63" i="3"/>
  <c r="O63" i="3" s="1"/>
  <c r="I59" i="3"/>
  <c r="O59" i="3" s="1"/>
  <c r="I55" i="3"/>
  <c r="O55" i="3" s="1"/>
  <c r="I51" i="3"/>
  <c r="O51" i="3" s="1"/>
  <c r="I47" i="3"/>
  <c r="O47" i="3" s="1"/>
  <c r="I43" i="3"/>
  <c r="O43" i="3" s="1"/>
  <c r="I39" i="3"/>
  <c r="O39" i="3" s="1"/>
  <c r="I35" i="3"/>
  <c r="O35" i="3" s="1"/>
  <c r="I30" i="3"/>
  <c r="O30" i="3" s="1"/>
  <c r="I26" i="3"/>
  <c r="O26" i="3" s="1"/>
  <c r="I22" i="3"/>
  <c r="O22" i="3" s="1"/>
  <c r="I18" i="3"/>
  <c r="O18" i="3" s="1"/>
  <c r="I14" i="3"/>
  <c r="O14" i="3" s="1"/>
  <c r="I10" i="3"/>
  <c r="O10" i="3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O27" i="2" s="1"/>
  <c r="I22" i="2"/>
  <c r="O22" i="2" s="1"/>
  <c r="I18" i="2"/>
  <c r="O18" i="2" s="1"/>
  <c r="I14" i="2"/>
  <c r="O14" i="2" s="1"/>
  <c r="I10" i="2"/>
  <c r="O10" i="2" s="1"/>
  <c r="Q9" i="4" l="1"/>
  <c r="I9" i="4" s="1"/>
  <c r="R9" i="3"/>
  <c r="O9" i="3" s="1"/>
  <c r="Q26" i="2"/>
  <c r="I26" i="2" s="1"/>
  <c r="Q9" i="2"/>
  <c r="I9" i="2" s="1"/>
  <c r="R26" i="2"/>
  <c r="O26" i="2" s="1"/>
  <c r="Q9" i="5"/>
  <c r="I9" i="5" s="1"/>
  <c r="Q30" i="5"/>
  <c r="I30" i="5" s="1"/>
  <c r="I3" i="5" s="1"/>
  <c r="C13" i="1" s="1"/>
  <c r="O31" i="5"/>
  <c r="R30" i="5" s="1"/>
  <c r="O30" i="5" s="1"/>
  <c r="Q9" i="6"/>
  <c r="I9" i="6" s="1"/>
  <c r="I3" i="6" s="1"/>
  <c r="C14" i="1" s="1"/>
  <c r="R9" i="6"/>
  <c r="O9" i="6" s="1"/>
  <c r="O2" i="6" s="1"/>
  <c r="D14" i="1" s="1"/>
  <c r="R9" i="2"/>
  <c r="O9" i="2" s="1"/>
  <c r="O2" i="2" s="1"/>
  <c r="D10" i="1" s="1"/>
  <c r="R34" i="3"/>
  <c r="O34" i="3" s="1"/>
  <c r="O2" i="3" s="1"/>
  <c r="D11" i="1" s="1"/>
  <c r="R34" i="4"/>
  <c r="O34" i="4" s="1"/>
  <c r="Q9" i="3"/>
  <c r="I9" i="3" s="1"/>
  <c r="Q34" i="4"/>
  <c r="I34" i="4" s="1"/>
  <c r="I3" i="4" s="1"/>
  <c r="C12" i="1" s="1"/>
  <c r="O18" i="4"/>
  <c r="R9" i="4" s="1"/>
  <c r="O9" i="4" s="1"/>
  <c r="O18" i="5"/>
  <c r="R9" i="5" s="1"/>
  <c r="O9" i="5" s="1"/>
  <c r="Q34" i="3"/>
  <c r="I34" i="3" s="1"/>
  <c r="O2" i="4" l="1"/>
  <c r="D12" i="1" s="1"/>
  <c r="E12" i="1" s="1"/>
  <c r="I3" i="2"/>
  <c r="C10" i="1" s="1"/>
  <c r="E10" i="1" s="1"/>
  <c r="O2" i="5"/>
  <c r="D13" i="1" s="1"/>
  <c r="E13" i="1" s="1"/>
  <c r="E14" i="1"/>
  <c r="I3" i="3"/>
  <c r="C11" i="1" s="1"/>
  <c r="E11" i="1" l="1"/>
  <c r="C7" i="1" s="1"/>
  <c r="C6" i="1"/>
</calcChain>
</file>

<file path=xl/sharedStrings.xml><?xml version="1.0" encoding="utf-8"?>
<sst xmlns="http://schemas.openxmlformats.org/spreadsheetml/2006/main" count="1850" uniqueCount="340">
  <si>
    <t>Firma: Tým dopravního inženýrství s.r.o.</t>
  </si>
  <si>
    <t>Rekapitulace ceny</t>
  </si>
  <si>
    <t>Stavba: 2021_03 - Zajištění skalních masivů na trati Miroslav – Střelice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</si>
  <si>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</si>
  <si>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</si>
  <si>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</si>
  <si>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</si>
  <si>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</si>
  <si>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</si>
  <si>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</si>
  <si>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</si>
  <si>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</si>
  <si>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</si>
  <si>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</si>
  <si>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</si>
  <si>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2021_03</t>
  </si>
  <si>
    <t>Zajištění skalních masivů na trati Miroslav – Střelice</t>
  </si>
  <si>
    <t>O</t>
  </si>
  <si>
    <t>Objekt:</t>
  </si>
  <si>
    <t>E.1.1.2</t>
  </si>
  <si>
    <t>Železniční spodek</t>
  </si>
  <si>
    <t>O1</t>
  </si>
  <si>
    <t>Rozpočet:</t>
  </si>
  <si>
    <t>0,00</t>
  </si>
  <si>
    <t>15,00</t>
  </si>
  <si>
    <t>21,00</t>
  </si>
  <si>
    <t>3</t>
  </si>
  <si>
    <t>2</t>
  </si>
  <si>
    <t>SO 02-01-01</t>
  </si>
  <si>
    <t>Zajištění svahu v km 115,700 – 115,800 – Bohutice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</si>
  <si>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</si>
  <si>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</si>
  <si>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</si>
  <si>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</si>
  <si>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</si>
  <si>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</si>
  <si>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</si>
  <si>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</si>
  <si>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</si>
  <si>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</si>
  <si>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</si>
  <si>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</si>
  <si>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</si>
  <si>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</si>
  <si>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</si>
  <si>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</si>
  <si>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</si>
  <si>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</si>
  <si>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</si>
  <si>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</si>
  <si>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Soubor 01, 02, 03 - Základní očištění skalních svahů</t>
  </si>
  <si>
    <t>P</t>
  </si>
  <si>
    <t>155211112</t>
  </si>
  <si>
    <t>Očištění skalních ploch horolezeckou technikou odstranění vegetace včetně stažení k zemi, odklizení na hromady na vzdálenost do 50 m nebo na naložení</t>
  </si>
  <si>
    <t>M2</t>
  </si>
  <si>
    <t>PP</t>
  </si>
  <si>
    <t/>
  </si>
  <si>
    <t>VV</t>
  </si>
  <si>
    <t>základní sanační zásah v km 115,700 - 1158,800  vlevo, po svahu 7,5 m, členitost svahu 1,1, délka 100 m, celková plocha 825 m2; míra zásahu 1,0  
Dle D_2_1_1; D_2_1_2; D_2_1_3;</t>
  </si>
  <si>
    <t>TS</t>
  </si>
  <si>
    <t>Technická specifikace položky odpovídá příslušné cenové soustavě.</t>
  </si>
  <si>
    <t>155211122</t>
  </si>
  <si>
    <t>Očištění skalních ploch horolezeckou technikou očištění ručními nástroji motykami, páčidly</t>
  </si>
  <si>
    <t>M3</t>
  </si>
  <si>
    <t>km 115,705 - 115,795 vlevo, hloubka zásahu 0,20 m, na ploše (5,3 m x 90 m x 1,1 členitost), 
(5,3*90*1,1*0,2) 
zaokrouhleno na celé m3 
Dle D_2_1_1; D_2_1_2; D_2_1_3</t>
  </si>
  <si>
    <t>Technická specifikace položky odpovídá příslušné cenové soustavě</t>
  </si>
  <si>
    <t>155211311</t>
  </si>
  <si>
    <t>Odtěžení nestabilních hornin ze skalních stěn horolezecky technikou s přehozením na vzdálenost do 3 m nebo s naložením na dopravní prostředek s použit</t>
  </si>
  <si>
    <t>Určená úprava skalního masívu v: 
vlevo km  115,750 - 115,775, zaměřený rozsah 9,25 m3 
odhadované množství po očištění cca 20 m3 
zaokrouhleno na celé m3 
Dle D_2_1_1; D_2_1_2; D_2_1_3</t>
  </si>
  <si>
    <t>122552501</t>
  </si>
  <si>
    <t>Odkopávky a prokopávky nezapažené pro spodní stavbu železnic v hornině třídy těžitelnosti III, skupiny 6 objem do 100 m3 strojně</t>
  </si>
  <si>
    <t>Odkopávky hmot vzniklých ze souboru prací  02, 03:  
odkopávky souboru 02 - 105 m3, odkopávky souboru 03 - 29 m3 
rozsah prací v této třídě těžitelnosti je cca 100% z celkového objemu prací; 
zaokrouhleno na celé m3 
Dle D_2_1_1; D_2_1_2; D_2_1_3</t>
  </si>
  <si>
    <t>za  Díl</t>
  </si>
  <si>
    <t>122202501</t>
  </si>
  <si>
    <t>Odkopávky a prokopávky nezapažené pro spodní stavbu železnic strojně s přemístěním výkopku v příčných profilech do 15 m nebo s naložením na dopravní p</t>
  </si>
  <si>
    <t>"odkopávky akumulace zeminy v patě svahu a svahových kuželů, rozsah dle zaměření stavby"  
levá strana km 115,700 - 115,800 - 30,6 m3 
Dle D_2_1_1; D_2_1_2; D_2_1_3 
zaokrouhleno na celé m3</t>
  </si>
  <si>
    <t>122202508</t>
  </si>
  <si>
    <t>"dle položky 5"31</t>
  </si>
  <si>
    <t>7</t>
  </si>
  <si>
    <t>213141112</t>
  </si>
  <si>
    <t>Zřízení vrstvy z geotextilie filtrační, separační, odvodňovací, ochranné, výztužné nebo protierozní v rovině nebo ve sklonu do 1:5, šířky přes 3 do 6</t>
  </si>
  <si>
    <t>zajištění kolejového lože v km 115,700 - 115,800 , šířka 3 m, opakované položení ve 2 vrstvách 
100 m x 3 x 2 
zaokrouhleno na celé stovky m2 
Dle D_2_1_1; D_2_1_2; D_2_1_3;</t>
  </si>
  <si>
    <t>8</t>
  </si>
  <si>
    <t>69311145</t>
  </si>
  <si>
    <t>geotextilie netkaná PP 280g/m2</t>
  </si>
  <si>
    <t>dodání materiálu včetně technologických překryvů a spotřeby 600 x 1,25 
zaokrouhleno na celé stovky m2</t>
  </si>
  <si>
    <t>113311171</t>
  </si>
  <si>
    <t>Odstranění geosyntetik s uložením na vzdálenost do 20 m nebo naložením na dopravní prostředek geotextilie</t>
  </si>
  <si>
    <t>likvidace znečištěné a poškození ochranné gtx dle položky 213141112</t>
  </si>
  <si>
    <t>162732511</t>
  </si>
  <si>
    <t>Vodorovné přemístění výkopku pracovním vlakem bez naložení výkopku, avšak s jeho vyložením, pro jakoukoliv třídu horniny, na vzdálenost přes 5000 do 1</t>
  </si>
  <si>
    <t>T</t>
  </si>
  <si>
    <t>přesun veškeré rubaniny a odkopávek na místo trvalého uložení či přeložení z položek: 
p.č.. 4 - 134 m3; p.č. 5 - 31 m3; 
objemová hmotnost výkopku 1,85 t/m3, přesun v rámci stavby na místo trvalého uložení či překládky na dopravní prostředek 
zaokrouhleno na celé desítky t</t>
  </si>
  <si>
    <t>167101103</t>
  </si>
  <si>
    <t>Nakládání, skládání a překládání neulehlého výkopku nebo sypaniny skládání nebo překládání, z hornin tř. 1 až 4</t>
  </si>
  <si>
    <t>naložení odkopávek na pracovní vlak a přeložení v místě vykládky - položka 162732511/1,85 * 2</t>
  </si>
  <si>
    <t>12</t>
  </si>
  <si>
    <t>162701105</t>
  </si>
  <si>
    <t>Vodorovné přemístění výkopku nebo sypaniny po suchu na obvyklém dopravním prostředku, bez naložení výkopku, avšak se složením bez rozhrnutí z horniny</t>
  </si>
  <si>
    <t>"přesun odpadu na určenou skládku odpadu"   zeminy z odkopávek 
335 m3</t>
  </si>
  <si>
    <t>13</t>
  </si>
  <si>
    <t>171201201</t>
  </si>
  <si>
    <t>Uložení sypaniny na skládky</t>
  </si>
  <si>
    <t>uložení suti a stavebního odpadu na skládku dle položky 162701105</t>
  </si>
  <si>
    <t>14</t>
  </si>
  <si>
    <t>997013831</t>
  </si>
  <si>
    <t>Poplatek za uložení stavebního odpadu na skládce (skládkovné) směsného stavebního a demoličního zatříděného do Katalogu odpadů pod kódem 170 904</t>
  </si>
  <si>
    <t>zákonný poplatek za stavební odpad v rozsahu položky znečistěné zeminy a suti 31 m3 x1,95 t/m3 
zaokrouhleno na celé  t</t>
  </si>
  <si>
    <t>15</t>
  </si>
  <si>
    <t>997013873</t>
  </si>
  <si>
    <t>Poplatek za uložení stavebního odpadu na recyklační skládce (skládkovné) zeminy a kamení zatříděného do Katalogu odpadů pod kódem 17 05 04</t>
  </si>
  <si>
    <t>zákonný poplatek za stavební odpad v rozsahu položky neznečištěné rubaniny a zeminy 134 m3 x1,95 t/m3 
zaokrouhleno na celé  t</t>
  </si>
  <si>
    <t>SO 02-02-03</t>
  </si>
  <si>
    <t>Zajištění svahu v km 127,430 - 127,850 - Budkovice</t>
  </si>
  <si>
    <t>základní sanační zásah v km 127,420 - 127,505 vlevo, po svahu 6,6 m, členitost svahu 1,15, délka 85 m, celková plocha 645 m2; míra zásahu 1,0 
základní sanační zásah v km 127,590 - 127,650 vpravo, po svahu 11,3 m, členitost svahu 1,30, délka 60 m, celková plocha 880 m2; míra zásahu 1,0 
základní sanační zásah v km 127,778 - 127,855 vlevo, po svahu 15,0 m, členitost svahu 1,10, délka 77 m, celková plocha 1275 m2; míra zásahu 1,0 
základní sanační zásah v km 127,778 - 127,858 vpravo, po svahu 14,2 m, členitost svahu 1,35, délka 80 m, celková plocha 1260 m2; míra zásahu 0,8 
zaokrouhleno na celé stovky m2 
Dle D_2_2_1; D_2_2_2; D_2_2_3;  D_2_2_4;   D_2_2_5;   D_2_2_6;</t>
  </si>
  <si>
    <t>112101101</t>
  </si>
  <si>
    <t>Odstranění stromů s odřezáním kmene a s odvětvením listnatých, průměru kmene přes 100 do 300 mm</t>
  </si>
  <si>
    <t>KUS</t>
  </si>
  <si>
    <t>kácení v km  127,778 - 127,850 oboustranně 
určený rozsah kácení 12 ks 
Dle D_2_2_1; D_2_2_2; D_2_2_3;  D_2_2_4;</t>
  </si>
  <si>
    <t>112101102</t>
  </si>
  <si>
    <t>Odstranění stromů s odřezáním kmene a s odvětvením listnatých, průměru kmene přes 300 do 500 mm</t>
  </si>
  <si>
    <t>kácení v km  127,778 - 127,850 oboustranně 
určený rozsah kácení 5 ks 
Dle D_2_2_1; D_2_2_2; D_2_2_3;  D_2_2_4;</t>
  </si>
  <si>
    <t>km 127,423 - 127,503 vlevo, hloubka zásahu 0,25 m, na ploše (7,05 m x 80 m), 141 m3 
km 127,593 - 127,643 vpravo, hloubka zásahu 0,20 m, na ploše (7,90 m x 50 m), 79 m3 
km 127,784 - 127,850 vlevo, hloubka zásahu 0,10 m, na ploše (6,20 m x 66 m), 41 m3 
km 127,784 - 127,856 vpravo, hloubka zásahu 0,25 m, na ploše (12,5 m x 72 m), 74 m3, rozsah 0,33 
(0,25*7,05*80+0,2*7,9*50+0,1*6,2*66+0,25*12,5*72*0,33) 
zaokrouhleno na celé m3 
Dle D_2_2_1; D_2_2_2; D_2_2_3;  D_2_2_4;   D_2_2_5;   D_2_2_6;</t>
  </si>
  <si>
    <t>Určená úprava skalního masívu v: 
vlevo km 127,430 - 127,480 - 2,73; 1,36; 0,85; 2,15; 1,65; 2,85; 1,60; 1,90 + předpoklad 5 m3 
vpravo km 127,595 - 127,630 - 2,15; 1,25; 2,75; 1,50; 0,85 + předpoklad 2 m3 
vlevo km 127,790 - 127,796 - 4,5 m3 
vpravo km 127,787 - 127,835 - 2,35; 2,20; 1,65; 1,05 + předpoklad 3,20 m3 
celkem 45,54 m3, zaokrouhleno na celé m3 
Dle D_2_2_1; D_2_2_2; D_2_2_3;  D_2_2_4;   D_2_2_5;   D_2_2_6;</t>
  </si>
  <si>
    <t>Odkopávky hmot vzniklých ze souboru prací  02, 03:  
odkopávky souboru 02 - 335 m3, odkopávky souboru 03 - 46 m3 
rozsah prací v této třídě těžitelnosti je cca 100% z celkového objemu prací; 
zaokrouhleno na celé m3 
Dle D_2_2_1; D_2_2_2; D_2_2_3;  D_2_2_4;   D_2_2_5;   D_2_2_6;</t>
  </si>
  <si>
    <t>155214111</t>
  </si>
  <si>
    <t>Síťování skalních stěn prováděné horolezeckou technikou montáž pásů ocelové sítě</t>
  </si>
  <si>
    <t>úsek km 127,427 - 127,500 vlevo, délka úseku, délka po svahu, členitost a profilace sítí po svahu: 73*7,65*1,25 (TYP1)  698 m2 
úsek km 127,595 - 127,625 vpravo , délka úseku, délka po svahu, členitost a profilace sítí po svahu: 30*7,65*1,30 (TYP2)  298 m2 
úsek km 127,625 - 127,643 vpravo , délka úseku, délka po svahu, členitost a profilace sítí po svahu: 18*7,00*1,25 (TYP1)  158 m2 
úsek km 127,784 - 127,795 vpravo , délka úseku, délka po svahu, členitost a profilace sítí po svahu: 11*13,5*1,35 (TYP2)  200 m2 
úsek km 127,803 - 127,857 vpravo , délka úseku, délka po svahu, členitost a profilace sítí po svahu: 54*8,25*1,25 (TYP1)  588 m2 
celkem 1942 m2 - zaokrouhleno na celé desítky m2 
Dle D_2_2_1; D_2_2_2; D_2_2_3;  D_2_2_4;   D_2_2_5;   D_2_2_6;</t>
  </si>
  <si>
    <t>155213112</t>
  </si>
  <si>
    <t>Trny z oceli prováděné horolezeckou technikou bez oka z celozávitové oceli pro uchycení sítí zainjektované cementovou maltou délky do 3 m, průměru pře</t>
  </si>
  <si>
    <t>Dodání kotevních prvků dle specifikace CKT S670H pr. 25 mm, dl. 2,5 m</t>
  </si>
  <si>
    <t>"kotevní prvky pro hlavní kotvení v ploše sítí (TYP1) na 30% rozsahu dle předpokladu, základní rastr 2x2 m, 1ks/4m2 sítě"(1450x0,3)/4   = 109 ks 
"kotevní prvky pro profilaci sítě v ploše, rozsah do 15% z počtu tohoto typu prvků"109x0,15  = 17   
zaokrouhleno na celé ks  
Dle D_2_2_1; D_2_2_2; D_2_2_3;  D_2_2_4;   D_2_2_5;   D_2_2_6; D_2_2_7</t>
  </si>
  <si>
    <t>155213113</t>
  </si>
  <si>
    <t>Dodání kotevních prvků dle specifikace CKT S670H pr. 30 mm, dl. 2,5 a 3 m</t>
  </si>
  <si>
    <t>"kotevní prvky pro hlavní kotvení v ploše sítí (TYP2) na 90% rozsahu dle předpokladu, základní rastr 3x3 m, 1ks/9m2 sítě"(500x0,9)/9   = 50 ks 
"kotevní prvky pro profilaci sítě v ploše, rozsah do 15% z počtu tohoto typu prvků"50x0,15  = 8  
"kotevní prvky lokálního kotvení bloků" délky 2,5 m = 20 ks 
"kotevní prvky lokálního kotvení bloků" délky 3,0 m = 20 ks 
zaokrouhleno na celé ks  
Dle D_2_2_1; D_2_2_2; D_2_2_3;  D_2_2_4;   D_2_2_5;   D_2_2_6; D_2_2_7</t>
  </si>
  <si>
    <t>155213612</t>
  </si>
  <si>
    <t>Trny z injekčních zavrtávacích tyčí prováděné horolezeckou technikou zainjektované cementovou maltou průměru 32 mm včetně vrtů přenosnými vrtacími kla</t>
  </si>
  <si>
    <t>Dodání kotevních prvků dle specifikace R 32/380 dl. 2,5  a 3,0 m</t>
  </si>
  <si>
    <t>"kotevní prvky pro hlavní kotvení v ploše sítí (TYP1) na 70% rozsahu dle předpokladu, základní rastr 2x2 m, 1ks/4m2 sítě"(1450x0,70)/4   = 254 ks 
"kotevní prvky pro profilaci sítě v ploše, rozsah do 15% z počtu tohoto typu prvků"254x0,15  = 38 ks   
"kotevní prvky pro hlavní kotvení v ploše sítí (TYP2) na 10% rozsahu dle předpokladu, základní rastr 3x3 m, 1ks/9m2 sítě"(500x0,1)/9   = 6 ks 
"kotevní prvky pro profilaci sítě v ploše, rozsah do 15% z počtu tohoto typu prvků"6x0,15  = 1 ks   
zaokrouhleno na celé ks  
Dle D_2_2_1; D_2_2_2; D_2_2_3;  D_2_2_4;   D_2_2_5;   D_2_2_6; D_2_2_7</t>
  </si>
  <si>
    <t>155212114</t>
  </si>
  <si>
    <t>Vrty do skalních stěn prováděné horolezeckou technikou hloubky do 5 m přenosnými vrtacími kladivy průměru do 56 mm, v hornině tř. III a IV</t>
  </si>
  <si>
    <t>M</t>
  </si>
  <si>
    <t>kotevní prvky sítí  CKT délky 2,5 m do vrtu dl. 2,4 m - (126 + 20) x 2,4 
kotevní prvky sítí  CKT délky 3,0 m do vrtu dl. 2,9 m - (58 + 20) x 2,9</t>
  </si>
  <si>
    <t>31319135</t>
  </si>
  <si>
    <t>síť na skálu s oky 80x100mm s vpleteným lanem po 1000mm s protierozním geosyntetikem 2,9x25m TYP 1</t>
  </si>
  <si>
    <t>úsek km 127,427 - 127,500 vlevo, délka úseku, délka po svahu, členitost a profilace sítí po svahu: 73*7,65*1,25 (TYP1)  698 m2 
úsek km 127,625 - 127,643 vpravo , délka úseku, délka po svahu, členitost a profilace sítí po svahu: 18*7,00*1,25 (TYP1)  158 m2 
úsek km 127,803 - 127,857 vpravo , délka úseku, délka po svahu, členitost a profilace sítí po svahu: 54*8,25*1,25 (TYP1)  588 m2 
celkem 1450 m2 - zaokrouhleno na celé desítky m2 
koeficient množství dodávky pro překryvy a prostřihy 1,2 x 1450; zaohkrouhleno na celé desítky m2  
Dle D_2_2_1; D_2_2_2; D_2_2_3;  D_2_2_4;   D_2_2_5;   D_2_2_6; D_2_2_7;</t>
  </si>
  <si>
    <t>31319142</t>
  </si>
  <si>
    <t>síť na skálu s oky 80x100mm s obousměrně vpleteným lanem pr. 6mm po 300 a 600 mm, pr. dr. 2,78mm</t>
  </si>
  <si>
    <t>úsek km 127,595 - 127,625 vpravo , délka úseku, délka po svahu, členitost a profilace sítí po svahu: 30*7,65*1,30 (TYP2)  298 m2 
úsek km 127,784 - 127,795 vpravo , délka úseku, délka po svahu, členitost a profilace sítí po svahu: 11*13,5*1,35 (TYP2)  200 m2 
celkem 500 m2 - zaokrouhleno na celé desítky m2 
koeficient množství dodávky pro překryvy a prostřihy 1,2 x 500; zaohkrouhleno na celé desítky m2  
Dle D_2_2_1; D_2_2_2; D_2_2_3;  D_2_2_4;  D_2_2_5;   D_2_2_6; D_2_2_7;</t>
  </si>
  <si>
    <t>155214211</t>
  </si>
  <si>
    <t>Síťování skalních stěn prováděné horolezeckou technikou montáž ocelového lana pro uchycení sítě průměru do 10 mm</t>
  </si>
  <si>
    <t>nosná a obvodová lana pro sítě TYP1 - 980 m 
nosná a obvodová lana pro sítě TYP2 - 365 m 
Dle D_2_2_1; D_2_2_2; D_2_2_3;  D_2_2_4;   D_2_2_5;   D_2_2_6; D_2_2_7;  
zaokrouhleno na celé desítky m</t>
  </si>
  <si>
    <t>31452113</t>
  </si>
  <si>
    <t>lano ocelové šestipramenné Pz+PVC 6x19 drátů D 12,5/14,5mm</t>
  </si>
  <si>
    <t>"dodání lana TYP 2 včetně ohybů a profilace, koeficient množství 1,25"365*1,25    
zaokrouhleno na celé desítky m</t>
  </si>
  <si>
    <t>16</t>
  </si>
  <si>
    <t>31452112</t>
  </si>
  <si>
    <t>lano ocelové šestipramenné Pz+PVC 6x19 drátů D 10,0/12,0mm</t>
  </si>
  <si>
    <t>"dodání lana TYP1 včetně ohybů a profilace, koeficient množství 1,25"980*1,25    
zaokrouhleno na celé desítky m</t>
  </si>
  <si>
    <t>17</t>
  </si>
  <si>
    <t>31452182</t>
  </si>
  <si>
    <t>lanová svorka Pz DIN 741 D 10mm</t>
  </si>
  <si>
    <t>lanové svorky na ukončení lan 80 ks</t>
  </si>
  <si>
    <t>18</t>
  </si>
  <si>
    <t>31452183</t>
  </si>
  <si>
    <t>lanová svorka Pz DIN 741 D 13mm</t>
  </si>
  <si>
    <t>lanové svorky na ukončení lan 60 ks</t>
  </si>
  <si>
    <t>19</t>
  </si>
  <si>
    <t>31319130</t>
  </si>
  <si>
    <t>kroužky spojovací na sítě pro ochranu skal</t>
  </si>
  <si>
    <t>dodání c-kroužků pr. 3 mm</t>
  </si>
  <si>
    <t>"Zajištění ohybů lan, spojování pásů sítí po 0,1 m"odborný odhad dle profilace 11500  
zaokrouhleno na celé tisíce ks</t>
  </si>
  <si>
    <t>20</t>
  </si>
  <si>
    <t>789324210</t>
  </si>
  <si>
    <t>Zhotovení nátěru ocelových konstrukcí třídy IV dvousložkového základního, tloušťky do 40 µm</t>
  </si>
  <si>
    <t>"základní nátěr všech kotevních prvků včetně matek a podložek"(0,2*0,2*2+0,01+0,0125)*(126+98+299)</t>
  </si>
  <si>
    <t>21</t>
  </si>
  <si>
    <t>24629111</t>
  </si>
  <si>
    <t>hmota nátěrová PUR základní na ocelové konstrukce</t>
  </si>
  <si>
    <t>KG</t>
  </si>
  <si>
    <t>53,608 m2 * 0,5 kg/m2</t>
  </si>
  <si>
    <t>22</t>
  </si>
  <si>
    <t>789324220</t>
  </si>
  <si>
    <t>Zhotovení nátěru ocelových konstrukcí třídy IV dvousložkového krycího (vrchního), tloušťky do 40 µm</t>
  </si>
  <si>
    <t>"vrchní nátěr všech kotevních prvků včetně matek a podložek"(0,2*0,2*2+0,01+0,0125)*(126+98+299)</t>
  </si>
  <si>
    <t>23</t>
  </si>
  <si>
    <t>24613582</t>
  </si>
  <si>
    <t>hmota nátěrová PUR krycí (email) na kovy</t>
  </si>
  <si>
    <t>"specifikovaná barva RAL 9005, nátěr matný, koeficient množství na konečné nátěry"1,1*26,804</t>
  </si>
  <si>
    <t>24</t>
  </si>
  <si>
    <t>985131311</t>
  </si>
  <si>
    <t>Očištění ploch stěn, rubu kleneb a podlah ruční dočištění ocelovými kartáči</t>
  </si>
  <si>
    <t>"očistění líce zárubních kamenných zdí, zaměřená plocha k očištění"5,5+75+70 m2 
Dle D_2_2_1; D_2_2_2; D_2_2_3;  D_2_2_4;   D_2_2_5;   D_2_2_6;</t>
  </si>
  <si>
    <t>25</t>
  </si>
  <si>
    <t>985131411</t>
  </si>
  <si>
    <t>Očištění ploch stěn, rubu kleneb a podlah vysušení stlačeným vzduchem</t>
  </si>
  <si>
    <t>26</t>
  </si>
  <si>
    <t>985221012</t>
  </si>
  <si>
    <t>Postupné rozebírání zdiva pro další použití kamenného, objemu do 3 m3</t>
  </si>
  <si>
    <t>"rozebrání částí degradovaných zdí v rozsahu"0,35+4,0+1,0 m3 
Dle D_2_2_1; D_2_2_2; D_2_2_3;  D_2_2_4;   D_2_2_5;   D_2_2_6;</t>
  </si>
  <si>
    <t>27</t>
  </si>
  <si>
    <t>155211531</t>
  </si>
  <si>
    <t>Přezdívání zdiva do aktivované malty kamenného, objemu přes 3 m3</t>
  </si>
  <si>
    <t>"dozívky částí degradovaných zdí v rozsahu"0,35+4,0+1,0 m3 
Dle D_2_2_1; D_2_2_2; D_2_2_3;  D_2_2_4;   D_2_2_5;   D_2_2_6;</t>
  </si>
  <si>
    <t>28</t>
  </si>
  <si>
    <t>583807620</t>
  </si>
  <si>
    <t>kámen lomový pro zdivo kyklopské tl 20 cm</t>
  </si>
  <si>
    <t>"doplnění nového kamene pro provedení vyzdívky cca 80% nové vyzdívky"0,8 x 5,35 m3</t>
  </si>
  <si>
    <t>29</t>
  </si>
  <si>
    <t>R002</t>
  </si>
  <si>
    <t>Provedení místní dobetonávky římsy horolezeckým způsobem z betonu C 16/20 do 2m3</t>
  </si>
  <si>
    <t>"délka nové římsy 15 m, příčný profil cca 0,056 m2, lokální doplnění dle profilu skalního svahu"15*0,056+0,16 
Dle D_2_2_1; D_2_2_2; D_2_2_3;  D_2_2_4;   D_2_2_5;   D_2_2_6;</t>
  </si>
  <si>
    <t>Práce budou provedeny včetně spojovacího můstku, do lokálně upraveného bednění dle zadání, včetně zpracování a dodání betonové směsi, provedeno horolezeckým způsobem, závěrečné zahlazení a zapravení spár tmelem</t>
  </si>
  <si>
    <t>30</t>
  </si>
  <si>
    <t>"odkopávky akumulace zeminy v patě svahu a svahových kuželů, rozsah dle zaměření stavby"  
km 127,420 - 127,505 vlevo - 65,5 m3 
km 127,590 - 127,643 vpravo - 35 m3 
km 127,784 - 127,858 vpravo - 38 m3 
km 127,784 - 127,855 vlevo - 25 m3 
km 127,793 - 127,809 vpravo nad zdí - 6,5 m3 
zaokrouhleno na celé desítky m3 
Dle D_2_2_1; D_2_2_2; D_2_2_3;  D_2_2_4;   D_2_2_5;   D_2_2_6;</t>
  </si>
  <si>
    <t>31</t>
  </si>
  <si>
    <t>"dle položky 30"170</t>
  </si>
  <si>
    <t>32</t>
  </si>
  <si>
    <t>zajištění kolejového lože, šířka 3 m, opakované položení ve 2 vrstvách 
127,400 - 127,510; 127,580 - 127,645; 127,784 - 127,860 - 251 m 
251 * 3* 2 
zaokrouhleno na celé stovky m2 
Dle D_2_2_1; D_2_2_2; D_2_2_3;  D_2_2_4;   D_2_2_5;   D_2_2_6;</t>
  </si>
  <si>
    <t>33</t>
  </si>
  <si>
    <t>dodání materiálu včetně technologických překryvů a spotřeby 1500 x 1,25 
zaokrouhleno na celé stovky m2</t>
  </si>
  <si>
    <t>34</t>
  </si>
  <si>
    <t>35</t>
  </si>
  <si>
    <t>952904131</t>
  </si>
  <si>
    <t>Čištění mostních objektů propláchnutí odvodnění</t>
  </si>
  <si>
    <t>vyčištění stávajícího propustku v km 127,517 - 8 m; 127,607 - 10 m;  
Dle D_2_2_1; D_2_2_2; D_2_2_3;</t>
  </si>
  <si>
    <t>36</t>
  </si>
  <si>
    <t>přesun veškeré rubaniny a odkopávek na místo trvalého uložení či přeložení z položek: 
p.č.. 6 - 381 m3; p.č. 26 - 5,35*0,8 m3; p.č. 30 - 170 m3 
objemová hmotnost výkopku 1,85 t/m3, přesun v rámci stavby na místo trvalého uložení či překládky na dopravní prostředek 
zaokrouhleno na celé desítky t</t>
  </si>
  <si>
    <t>37</t>
  </si>
  <si>
    <t>38</t>
  </si>
  <si>
    <t>"přesun odpadu na určenou skládku odpadu"   zeminy z odkopávek 555 m3</t>
  </si>
  <si>
    <t>39</t>
  </si>
  <si>
    <t>40</t>
  </si>
  <si>
    <t>zákonný poplatek za stavební odpad v rozsahu položky znečistěné zeminy a suti 125 m3 x1,95 t/m3 
zaokrouhleno na celé desítky t</t>
  </si>
  <si>
    <t>41</t>
  </si>
  <si>
    <t>zákonný poplatek za stavební odpad v rozsahu položky neznečištěné rubaniny a zeminy 400 m3 x1,95 t/m3 
zaokrouhleno na celé desítky t</t>
  </si>
  <si>
    <t>SO 02-03-02</t>
  </si>
  <si>
    <t>Zajištění svahu v km 139,670 - 139,980 - Radostice</t>
  </si>
  <si>
    <t>základní sanační zásah v km 139,668 - 139,735 vlevo, po svahu 9 m, členitost svahu 1,20, délka 67 m, celková plocha 730 m2; míra zásahu 1,0 
základní sanační zásah v km 139,930 - 139,995 vlevo, po svahu 19,2 m, členitost svahu 1,20, délka 65 m, celková plocha 1560 m2; míra zásahu 1,0 
odtranění vegetace v místě zemníku dle zaměření plochy 875 m2 
zaokrouhleno na celé stovky m2 
Dle D_2_3_1; D_2_3_2; D_2_3_3;  D_2_3_4;</t>
  </si>
  <si>
    <t>kácení v km 139,930 - 139,995 vlevo, místo pro zemník 
určený rozsah kácení 9 ks 
Dle D_2_3_1; D_2_3_2; D_2_3_3;  D_2_3_4;</t>
  </si>
  <si>
    <t>kácení v km 139,930 - 139,995 vlevo, místo pro zemník 
určený rozsah kácení 3 ks 
Dle D_2_3_1; D_2_3_2; D_2_3_3;  D_2_3_4;</t>
  </si>
  <si>
    <t>km 139,670 - 139,734 vlevo, hloubka zásahu 0,25 m, na ploše (10,5m x 62 m), plošná míra zásahu 0,7,  95 m3 
km 139,932 - 39,992 vlevo, hloubka zásahu 0,25 m, na ploše (16,8 m x 60 m), plošná míra zásahu 0,45,  115 m3 
(10,5*0,25*62*0,7+0,25*16,8*60*0,45) 
zaokrouhleno na celé m3 
Dle D_2_3_1; D_2_3_2; D_2_3_3;  D_2_3_4;</t>
  </si>
  <si>
    <t>Určená úprava skalního masívu v: 
v km 139,680 - 139,730;  o celkovém objemu 5,5 m3; -  1,10; 0,80; 0,50; 1,15; 0,95 + 1,0  m3 
v km 139,940 - 139,990 o celkovém objemu 5,5 m3;  - 0,75; 0,85; 0,55; 1,15; 0,40; 0,30; 0,40  + 1,0 m3 
celkem 10,90 m3, zaokrouhleno na celé m3 
Dle D_2_3_1; D_2_3_2; D_2_3_3;  D_2_3_4;</t>
  </si>
  <si>
    <t>Odkopávky hmot vzniklých ze souboru prací  02, 03:  
odkopávky souboru 02 - 230 m3, odkopávky souboru 03 - 11 m3 
rozsah prací v této třídě těžitelnosti je cca 100% z celkového objemu prací; 
zaokrouhleno na celé m3 
Dle D_2_3_1; D_2_3_2; D_2_3_3;  D_2_3_4;</t>
  </si>
  <si>
    <t>úsek km 139,676 - 139,716 vlevo, délka úseku, délka po svahu, členitost a profilace sítí po svahu: 40*9,9*1,15 (TYP1)  455 m2 
úsek km 139,716 - 139,732 vlevo, délka úseku, délka po svahu, členitost a profilace sítí po svahu: 16*5,2*1,15 (TYP1)  95 m2 
úsek km 139,940 - 139,991 vlevo, délka úseku, délka po svahu, členitost a profilace sítí po svahu: 51*10,5*1,20 (TYP1)  645 m2 
celkem 1200 m2 - zaokrouhleno na celé desítky m2 
Dle D_2_3_1; D_2_3_2; D_2_3_3;  D_2_3_4;</t>
  </si>
  <si>
    <t>Dodání kotevních prvků dle specifikace R 32/380 dl. 2,5</t>
  </si>
  <si>
    <t>"kotevní prvky pro hlavní kotvení v ploše sítí (TYP1) na 100% rozsahu dle předpokladu, základní rastr 2x2 m, 1ks/4m2 sítě"(1200)/4   = 300 ks 
"kotevní prvky pro profilaci sítě v ploše, rozsah do 15% z počtu tohoto typu prvků"300x0,15  = 45 ks  + 6 ks rezerva 
zaokrouhleno na celé ks  
Dle D_2_3_1; D_2_3_2; D_2_3_3;  D_2_3_4;</t>
  </si>
  <si>
    <t>úsek km 139,676 - 139,716 vlevo, délka úseku, délka po svahu, členitost a profilace sítí po svahu: 40*9,9*1,15 (TYP1)  455 m2 
úsek km 139,716 - 139,732 vlevo, délka úseku, délka po svahu, členitost a profilace sítí po svahu: 16*5,2*1,15 (TYP1)  95 m2 
úsek km 139,940 - 139,991 vlevo, délka úseku, délka po svahu, členitost a profilace sítí po svahu: 51*10,5*1,20 (TYP1)  645 m2 
celkem 1200 m2 - zaokrouhleno na celé desítky m2 
koeficient množství dodávky pro překryvy a prostřihy 1,2 x 1200; zaohkrouhleno na celé desítky m2  
Dle D_2_3_1; D_2_3_2; D_2_3_3;  D_2_3_4;</t>
  </si>
  <si>
    <t>nosná a obvodová lana pro sítě TYP1 - 865 m 
Dle D_2_3_1; D_2_3_2; D_2_3_3;  D_2_3_4;  
zaokrouhleno na celé desítky m</t>
  </si>
  <si>
    <t>"dodání lana TYP1 včetně ohybů a profilace, koeficient množství 1,25"870*1,25    
zaokrouhleno na celé desítky m</t>
  </si>
  <si>
    <t>"Zajištění ohybů lan, spojování pásů sítí po 0,1 m"odborný odhad dle profilace 8800  
zaokrouhleno na celé tisíce ks</t>
  </si>
  <si>
    <t>"základní nátěr všech kotevních prvků včetně matek a podložek"(0,2*0,2*2+0,01+0,0125)*(351)</t>
  </si>
  <si>
    <t>35,978 m2 * 0,5 kg/m2</t>
  </si>
  <si>
    <t>"vrchní nátěr všech kotevních prvků včetně matek a podložek"(0,2*0,2*2+0,01+0,0125)*(351)</t>
  </si>
  <si>
    <t>"specifikovaná barva RAL 9005, nátěr matný, koeficient množství na konečné nátěry"1,1*17,989</t>
  </si>
  <si>
    <t>"odkopávky akumulace zeminy v patě svahu a svahových kuželů, rozsah dle zaměření stavby"  
km 139,668 - 139,770 vlevo - 38 m3 
km 139,930 - 139,992 vlevo - 35 m3 
zaokrouhleno na celé desítky m3 
Dle D_2_3_1; D_2_3_2; D_2_3_3;  D_2_3_4;</t>
  </si>
  <si>
    <t>"dle položky 18"73</t>
  </si>
  <si>
    <t>zajištění kolejového lože v km 139,670 - 139,765 a 139,930 - 140,000, šířka 3 m, opakované položení ve 2 vrstvách 
165 m x 3 x 2 
zaokrouhleno na celé stovky m2 
Dle D_2_3_1; D_2_3_2; D_2_3_3;  D_2_3_4;</t>
  </si>
  <si>
    <t>dodání materiálu včetně technologických překryvů a spotřeby 1000 x 1,25 
zaokrouhleno na celé stovky m2</t>
  </si>
  <si>
    <t>přesun veškeré rubaniny a odkopávek na místo trvalého uložení či přeložení z položek: 
p.č.. 6 - 241 m3; p.č. 18 - 73 m3 
objemová hmotnost výkopku 1,85 t/m3, přesun v rámci stavby na místo trvalého uložení či překládky na dopravní prostředek 
zaokrouhleno na celé desítky t</t>
  </si>
  <si>
    <t>171201101</t>
  </si>
  <si>
    <t>Uložení sypaniny do násypů s rozprostřením sypaniny ve vrstvách a s hrubým urovnáním nezhutněných z jakýchkoliv hornin</t>
  </si>
  <si>
    <t>uložení sypaniny vytěžených hmot s rozprostřením a postupným vrstvením, hutněno pouze pojezdem techniky včetně závěrečného srovnání a rozprostření štěpky pro krycí vrstvu trvalé deponie</t>
  </si>
  <si>
    <t>"uložení vytěžené neznečištěné zeminy a rubaniny SO ze souboru 02 a 03 - 241 m3 
zaokrouhleno na celé m3</t>
  </si>
  <si>
    <t>"přesun odpadu na určenou skládku odpadu"   stavební odpad a znečištěná suť z odkopávek 
soubor 08  - 73 m3</t>
  </si>
  <si>
    <t>uložení suti a stavebního odpadu na skládku dle položky 167201105</t>
  </si>
  <si>
    <t>zákonný poplatek za stavební odpad v rozsahu položky 171201201 x1,95 t/m3 
zaokrouhleno na celé desítky t</t>
  </si>
  <si>
    <t>agreg.</t>
  </si>
  <si>
    <t>Vodorovné přemístění stavebního materiálu s překládkou pracovním vlakem, na vzdálenost přes 7000 m</t>
  </si>
  <si>
    <t>položka pro nezbytný přesun veškerých stavebních materiálů pro stavbu před jejím vlastním zahájením s ohledem na limitní přístupové podmínky stavby - pouze po trati z žst. Domašov nad Bystřicí</t>
  </si>
  <si>
    <t>- stavební kamenivo  = 9 t 
- kotevní prvky a prvky zajištění svahu sítěmi - soubor 04 - 15 t 
- geosyntetika =  0,6 t</t>
  </si>
  <si>
    <t>Přesun veškerého materiálu pro stavební činnost z překladiště v žst. Domašov nad Bystřicí - zast. Smilov (SO 02-10-03), dopravní vzdálenost 7 km, jízda pracovního vlaku 14 km, nakládky a překládka v místě stavby a překladiště strojní technikou</t>
  </si>
  <si>
    <t>922561132</t>
  </si>
  <si>
    <t>Úprava ploch drážní stezky, sypaných nástupišť, zvýšených nástupišť drážní stezky mezi kolejemi ve stanicích a podél kolejí ve stanicích a na trati z</t>
  </si>
  <si>
    <t>úprava levostranné části stezky v délce 105 m, šířce 0,4 m, tl. 0,10 m, levá strana</t>
  </si>
  <si>
    <t>583440050</t>
  </si>
  <si>
    <t>kamenivo drcené hrubé frakce 32-63 třída BI OTP ČD</t>
  </si>
  <si>
    <t>kamenivo pro doplnění štěrkového lože - doplnění po profilaci příkopu: 
levvá strana - plocha zásahu (110x0,25) m2 * hloubka zásahu 0,15 m = 4,125 m3 
objemová hmotnost štěrku 1,85 t/m3 
zaokrouhleno na celé t, navýšení o 15%</t>
  </si>
  <si>
    <t>SO 02-04-02</t>
  </si>
  <si>
    <t>Zajištění svahu v km 141,290 - 141,400 - Vršovice</t>
  </si>
  <si>
    <t>základní sanační zásah v km 1141,284 - 141,400 vlevo, po svahu 18 m, členitost svahu 1,25, délka 116 m, celková plocha 2610 m2; míra zásahu 0,6 
základní sanační zásah v km 141,260 - 141,4180 vpravo, po svahu 25 m, členitost svahu 1,25, délka 158 m, celková plocha 4940 m2; míra zásahu 0,7 
zaokrouhleno na celé stovky m2 
Dle D_2_4_1; D_2_4_2; D_2_4_3;</t>
  </si>
  <si>
    <t>určený rozsah kácení 35 ks 
Dle D_2_4_1; D_2_4_2; D_2_4_3;;</t>
  </si>
  <si>
    <t>určený rozsah kácení 12 ks 
Dle D_2_4_1; D_2_4_2; D_2_4_3;;</t>
  </si>
  <si>
    <t>km 141,286 - 1141,398 vlevo, hloubka zásahu 0,25 m, na ploše (116m x 15,5 m), plošná míra zásahu 0,25,  115 m3 
km 139,932 - 39,992 vlevo, hloubka zásahu 0,2 m, na ploše (113 m x 15,5 m), plošná míra zásahu 0,25,  90 m3 
(0,25*116*15,5+0,2*113*15,5)*0,25 
zaokrouhleno na celé m3 
Dle D_2_4_1; D_2_4_2; D_2_4_3;</t>
  </si>
  <si>
    <t>Odkopávky hmot vzniklých ze souboru prací  02:  
odkopávky souboru 02 - 205 m3 
rozsah prací v této třídě těžitelnosti je cca 100% z celkového objemu prací; 
zaokrouhleno na celé m3 
Dle D_2_4_1; D_2_4_2; D_2_4_3;  D_2_4_4;</t>
  </si>
  <si>
    <t>155215111</t>
  </si>
  <si>
    <t>Montáž dynamické bariéry I. skupiny (odolnost do 1 000 kJ) prováděná horolezeckou technikou</t>
  </si>
  <si>
    <t>montáž včetně zřízení vrtů pro kotvení, úpravy prostoru pro založení patek, zřízení bednění a provedení nadbetonávky, včetně úpravy trasování</t>
  </si>
  <si>
    <t>montáž vysokozátěžového plotu km141,285 - 141,391 vlevo v terénu v délce 100 m výšky 2,0 m, 
montáž vysokozátěžového plotu km141,285 - 141,403 vpravo v terénu v délce 110 m výšky 2,0 m, 
Dle D_2_4_1; D_2_4_2; D_2_4_3;</t>
  </si>
  <si>
    <t>dynamický ochranný plot výšky 2 m, záchytné energie do 125 kJ</t>
  </si>
  <si>
    <t>dodání VZPL záchytné energie do 125 kJ, výšky 2 m, počet polí  10, délka pole 10 m, dodání včetně veškerých kotevních prvků - lanové lateralní kotvy, kotevní prvky patek z CKT S670H pr. 35 m délky 3 m, včetně zřízení vrtů a nadbetonávky z betonu C 20/25 
dodání VZPL záchytné energie do 125 kJ, výšky 2 m, počet polí  11, délka pole 10 m, dodání včetně veškerých kotevních prvků - lanové lateralní kotvy, kotevní prvky patek z CKT S670H pr. 35 m délky 3 m, včetně zřízení vrtů a nadbetonávky z betonu C 20/25 
Dle D_2_4_1; D_2_4_2; D_2_4_3;</t>
  </si>
  <si>
    <t>Technická specifikace vysokozátěžového plotu 100 kJ:  
- nominální výška 2,0  m,  
- reziduální výška po prvním impaktu více jak 80%  tj. 1,6 m,  
- maximální prodloužení bariéry při maximálním impaktu 2,15 m,  
- vzdálenost sloupků 6 - 12 metrů,  
- bez horních kotevních lan,  
- CE certifikát ve smyslu ETAG 027.</t>
  </si>
  <si>
    <t>specifické úpravy dynamické bariéry - doplnění vykrytí úžlabí shodným typem sítě s doplněním kotevních prvků</t>
  </si>
  <si>
    <t>doplňující práce a doplnění vykrytí depresí u určených polí plotu v celkovém rozsahu 60 m2, včetně shodného typu výplně jako plot a kotevních prvků a specifickým vyvazovacích prvků dle výrobce systému</t>
  </si>
  <si>
    <t>"odkopávky akumulace zeminy v patě svahu a svahových kuželů, rozsah dle zaměření stavby"  
km 141,282 - 141,400 vlevo - 109 m3 
km 141,238 - 141,419 vpravo - 152 m3 
zaokrouhleno na celé desítky m3 
Dle D_2_4_1; D_2_4_2; D_2_4_3;</t>
  </si>
  <si>
    <t>"dle položky 9"270</t>
  </si>
  <si>
    <t>zajištění kolejového lože, šířka 3 m, opakované položení ve 2 vrstvách 
141,280 - 141,410 - 130 
130 * 3* 2 
zaokrouhleno na celé stovky m2 
Dle D_2_4_1; D_2_4_2; D_2_4_3;</t>
  </si>
  <si>
    <t>dodání materiálu včetně technologických překryvů a spotřeby 800 x 1,25 
zaokrouhleno na celé stovky m2</t>
  </si>
  <si>
    <t>přesun veškeré rubaniny a odkopávek na místo trvalého uložení či přeložení z položek: 
p.č.. 5 - 200 m3; p.č. 9 - 270 m3 
objemová hmotnost výkopku 1,85 t/m3, přesun v rámci stavby na místo trvalého uložení či překládky na dopravní prostředek 
zaokrouhleno na celé desítky t</t>
  </si>
  <si>
    <t>"přesun odpadu na určenou skládku odpadu"   zeminy z odkopávek 290 m3</t>
  </si>
  <si>
    <t>zákonný poplatek za stavební odpad v rozsahu položky znečistěné zeminy a suti 85 m3 x1,95 t/m3 
zaokrouhleno na celé desítky t</t>
  </si>
  <si>
    <t>zákonný poplatek za stavební odpad v rozsahu položky neznečištěné rubaniny a zeminy 390 m3 x1,95 t/m3 
zaokrouhleno na celé desítky t</t>
  </si>
  <si>
    <t>SO 99</t>
  </si>
  <si>
    <t>Všeobecný objekt</t>
  </si>
  <si>
    <t>Všeobecná činnost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</si>
  <si>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</si>
  <si>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</si>
  <si>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</si>
  <si>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</si>
  <si>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</si>
  <si>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ZTP, zpracováno pro celou stavbu jako celek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</si>
  <si>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</si>
  <si>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</si>
  <si>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</si>
  <si>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</si>
  <si>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</si>
  <si>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</si>
  <si>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</si>
  <si>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</si>
  <si>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elektronické dokumentace skutečného provedení dle SOD na zhotovení stavby a v rozsahu vyhlášky č. 499/2006 Sb. v platném znění a dle požadavků VTP a ZTP.</t>
  </si>
  <si>
    <t>12203000</t>
  </si>
  <si>
    <t>Průzkumné, geodetické a projektové práce geodetické práce při provádění stavby</t>
  </si>
  <si>
    <t>BOD</t>
  </si>
  <si>
    <t>odborný odhad na základě projektové dokumentace - vytýční stavby a stavebních konstrukcí</t>
  </si>
  <si>
    <t>Vytýčení obvodu stavby, hranic pozemků, vytýčení polohy kabelů, vytýčení plochy trvalých sanačních opatření a ostatních nezbytných geodetických prací přímo souvisejících s provedením stavby. Protokolární vytýčení stavby v JSTK, zápis oprávněného geodeta do SD stavby.</t>
  </si>
  <si>
    <t>41002000</t>
  </si>
  <si>
    <t>Hlavní tituly průvodních činností a nákladů inženýrská činnost dozory</t>
  </si>
  <si>
    <t>HOD</t>
  </si>
  <si>
    <t>odborný odhad dle rozsahu stavby a charakteru stavby</t>
  </si>
  <si>
    <t>Činnost zhotovitele během realizace stavby, zajištění vstupů, zajištění koordinace s dotčenými orgány, vytýčení sítí, geotechnik stavby, zajištění místa kontrolních staveb, kontrolní činnost, zajištěni stavby, přeprava osob,  dokumentace stavby a dokladová část</t>
  </si>
  <si>
    <t>35103001</t>
  </si>
  <si>
    <t>Pronájem ploch v rámci stavby pro využití mezideponie a jiných ploch stavby</t>
  </si>
  <si>
    <t>předpoklad na základě místních podmínek a nezbytných požadavků na zařízení staveniště v žst. Domašov nad Bystřicí</t>
  </si>
  <si>
    <t>Pronájem ploch potřebných pro zařízení stavby, skladovací plochy, mezideponii po celou dobu stavby. V položce není obsaženo oplocení staveniště, ochrana a úklid. Tyto náklady musí zhotovitel zahrnout co cellové kalkulace stavby dle místních podmínek a povahy stavby.</t>
  </si>
  <si>
    <t>Exkurze</t>
  </si>
  <si>
    <t>1 x Exkurze</t>
  </si>
  <si>
    <t>v předepsaném rozsahu dle Obchodních podmínek</t>
  </si>
  <si>
    <t>KLP</t>
  </si>
  <si>
    <t>SO 98-98</t>
  </si>
  <si>
    <t>URS I/2023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</si>
</sst>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55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4" fontId="0" fillId="4" borderId="1" xfId="6" applyNumberFormat="1" applyFont="1" applyFill="1" applyBorder="1" applyAlignment="1">
      <alignment horizontal="center"/>
    </xf>
    <xf numFmtId="0" fontId="0" fillId="0" borderId="7" xfId="6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" fontId="0" fillId="0" borderId="0" xfId="6" applyNumberFormat="1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>
      <alignment horizontal="left" vertical="center"/>
    </xf>
    <xf numFmtId="0" fontId="0" fillId="0" borderId="0" xfId="0" applyBorder="1"/>
    <xf numFmtId="0" fontId="0" fillId="2" borderId="0" xfId="6" applyFont="1" applyFill="1" applyBorder="1"/>
    <xf numFmtId="0" fontId="3" fillId="2" borderId="0" xfId="6" applyFont="1" applyFill="1" applyBorder="1" applyAlignment="1">
      <alignment horizontal="right"/>
    </xf>
    <xf numFmtId="0" fontId="3" fillId="2" borderId="0" xfId="6" applyFont="1" applyFill="1" applyBorder="1" applyAlignment="1">
      <alignment wrapText="1"/>
    </xf>
    <xf numFmtId="4" fontId="3" fillId="2" borderId="0" xfId="6" applyNumberFormat="1" applyFont="1" applyFill="1" applyBorder="1" applyAlignment="1">
      <alignment horizontal="center"/>
    </xf>
    <xf numFmtId="0" fontId="7" fillId="0" borderId="1" xfId="6" applyFont="1" applyBorder="1" applyAlignment="1">
      <alignment horizontal="lef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  <xf numFmtId="0" fontId="4" fillId="3" borderId="1" xfId="6" applyFont="1" applyFill="1" applyBorder="1" applyAlignment="1">
      <alignment horizontal="center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B24" sqref="B24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48"/>
      <c r="B1" s="1" t="s">
        <v>0</v>
      </c>
      <c r="C1" s="1"/>
      <c r="D1" s="1"/>
      <c r="E1" s="1"/>
    </row>
    <row r="2" spans="1:5" ht="12.75" customHeight="1" x14ac:dyDescent="0.2">
      <c r="A2" s="48"/>
      <c r="B2" s="49" t="s">
        <v>1</v>
      </c>
      <c r="C2" s="1"/>
      <c r="D2" s="1"/>
      <c r="E2" s="1"/>
    </row>
    <row r="3" spans="1:5" ht="20.100000000000001" customHeight="1" x14ac:dyDescent="0.2">
      <c r="A3" s="48"/>
      <c r="B3" s="48"/>
      <c r="C3" s="1"/>
      <c r="D3" s="1"/>
      <c r="E3" s="1"/>
    </row>
    <row r="4" spans="1:5" ht="20.100000000000001" customHeight="1" x14ac:dyDescent="0.3">
      <c r="A4" s="1"/>
      <c r="B4" s="50" t="s">
        <v>2</v>
      </c>
      <c r="C4" s="48"/>
      <c r="D4" s="48"/>
      <c r="E4" s="1"/>
    </row>
    <row r="5" spans="1:5" ht="12.75" customHeight="1" x14ac:dyDescent="0.2">
      <c r="A5" s="1"/>
      <c r="B5" s="48" t="s">
        <v>3</v>
      </c>
      <c r="C5" s="48"/>
      <c r="D5" s="48"/>
      <c r="E5" s="1"/>
    </row>
    <row r="6" spans="1:5" ht="12.75" customHeight="1" x14ac:dyDescent="0.2">
      <c r="A6" s="1"/>
      <c r="B6" s="3" t="s">
        <v>4</v>
      </c>
      <c r="C6" s="6">
        <f>SUM(C10:C14)</f>
        <v>0</v>
      </c>
      <c r="D6" s="1"/>
      <c r="E6" s="1"/>
    </row>
    <row r="7" spans="1:5" ht="12.75" customHeight="1" x14ac:dyDescent="0.2">
      <c r="A7" s="1"/>
      <c r="B7" s="3" t="s">
        <v>5</v>
      </c>
      <c r="C7" s="6">
        <f>SUM(E10:E14)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</row>
    <row r="10" spans="1:5" ht="12.75" customHeight="1" x14ac:dyDescent="0.2">
      <c r="A10" s="16" t="s">
        <v>28</v>
      </c>
      <c r="B10" s="16" t="s">
        <v>29</v>
      </c>
      <c r="C10" s="17">
        <f>'E.1.1.2_SO 02-01-01'!I3</f>
        <v>0</v>
      </c>
      <c r="D10" s="17">
        <f>'E.1.1.2_SO 02-01-01'!O2</f>
        <v>0</v>
      </c>
      <c r="E10" s="17">
        <f>C10+D10</f>
        <v>0</v>
      </c>
    </row>
    <row r="11" spans="1:5" ht="12.75" customHeight="1" x14ac:dyDescent="0.2">
      <c r="A11" s="16" t="s">
        <v>112</v>
      </c>
      <c r="B11" s="16" t="s">
        <v>113</v>
      </c>
      <c r="C11" s="17">
        <f>'E.1.1.2_SO 02-02-03'!I3</f>
        <v>0</v>
      </c>
      <c r="D11" s="17">
        <f>'E.1.1.2_SO 02-02-03'!O2</f>
        <v>0</v>
      </c>
      <c r="E11" s="17">
        <f>C11+D11</f>
        <v>0</v>
      </c>
    </row>
    <row r="12" spans="1:5" ht="12.75" customHeight="1" x14ac:dyDescent="0.2">
      <c r="A12" s="16" t="s">
        <v>236</v>
      </c>
      <c r="B12" s="16" t="s">
        <v>237</v>
      </c>
      <c r="C12" s="17">
        <f>'E.1.1.2_SO 02-03-02'!I3</f>
        <v>0</v>
      </c>
      <c r="D12" s="17">
        <f>'E.1.1.2_SO 02-03-02'!O2</f>
        <v>0</v>
      </c>
      <c r="E12" s="17">
        <f>C12+D12</f>
        <v>0</v>
      </c>
    </row>
    <row r="13" spans="1:5" ht="12.75" customHeight="1" x14ac:dyDescent="0.2">
      <c r="A13" s="16" t="s">
        <v>278</v>
      </c>
      <c r="B13" s="16" t="s">
        <v>279</v>
      </c>
      <c r="C13" s="17">
        <f>'E.1.1.2_SO 02-04-02'!I3</f>
        <v>0</v>
      </c>
      <c r="D13" s="17">
        <f>'E.1.1.2_SO 02-04-02'!O2</f>
        <v>0</v>
      </c>
      <c r="E13" s="17">
        <f>C13+D13</f>
        <v>0</v>
      </c>
    </row>
    <row r="14" spans="1:5" ht="12.75" customHeight="1" x14ac:dyDescent="0.2">
      <c r="A14" s="47" t="s">
        <v>338</v>
      </c>
      <c r="B14" s="16" t="s">
        <v>303</v>
      </c>
      <c r="C14" s="17">
        <f>'E.1.1.2_SO 98-98'!I3</f>
        <v>0</v>
      </c>
      <c r="D14" s="17">
        <f>'E.1.1.2_SO 98-98'!O2</f>
        <v>0</v>
      </c>
      <c r="E14" s="17">
        <f>C14+D14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workbookViewId="0">
      <pane ySplit="8" topLeftCell="A51" activePane="bottomLeft" state="frozen"/>
      <selection pane="bottomLeft" activeCell="J10" sqref="J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26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0+O9+O26</f>
        <v>0</v>
      </c>
      <c r="P2" t="s">
        <v>26</v>
      </c>
    </row>
    <row r="3" spans="1:18" ht="15" customHeight="1" x14ac:dyDescent="0.25">
      <c r="A3" t="s">
        <v>12</v>
      </c>
      <c r="B3" s="11" t="s">
        <v>14</v>
      </c>
      <c r="C3" s="51" t="s">
        <v>15</v>
      </c>
      <c r="D3" s="48"/>
      <c r="E3" s="12" t="s">
        <v>16</v>
      </c>
      <c r="F3" s="1"/>
      <c r="G3" s="8"/>
      <c r="H3" s="7" t="s">
        <v>28</v>
      </c>
      <c r="I3" s="34">
        <f>0+I9+I26</f>
        <v>0</v>
      </c>
      <c r="J3" s="9"/>
      <c r="O3" t="s">
        <v>23</v>
      </c>
      <c r="P3" t="s">
        <v>27</v>
      </c>
    </row>
    <row r="4" spans="1:18" ht="15" customHeight="1" x14ac:dyDescent="0.25">
      <c r="A4" t="s">
        <v>17</v>
      </c>
      <c r="B4" s="11" t="s">
        <v>18</v>
      </c>
      <c r="C4" s="51" t="s">
        <v>19</v>
      </c>
      <c r="D4" s="48"/>
      <c r="E4" s="12" t="s">
        <v>20</v>
      </c>
      <c r="F4" s="1"/>
      <c r="G4" s="1"/>
      <c r="H4" s="10"/>
      <c r="I4" s="10"/>
      <c r="J4" s="1"/>
      <c r="O4" t="s">
        <v>24</v>
      </c>
      <c r="P4" t="s">
        <v>27</v>
      </c>
    </row>
    <row r="5" spans="1:18" ht="12.75" customHeight="1" x14ac:dyDescent="0.25">
      <c r="A5" t="s">
        <v>21</v>
      </c>
      <c r="B5" s="14" t="s">
        <v>22</v>
      </c>
      <c r="C5" s="52" t="s">
        <v>28</v>
      </c>
      <c r="D5" s="53"/>
      <c r="E5" s="15" t="s">
        <v>29</v>
      </c>
      <c r="F5" s="5"/>
      <c r="G5" s="5"/>
      <c r="H5" s="5"/>
      <c r="I5" s="5"/>
      <c r="J5" s="5"/>
      <c r="O5" t="s">
        <v>25</v>
      </c>
      <c r="P5" t="s">
        <v>27</v>
      </c>
    </row>
    <row r="6" spans="1:18" ht="12.75" customHeight="1" x14ac:dyDescent="0.2">
      <c r="A6" s="54" t="s">
        <v>30</v>
      </c>
      <c r="B6" s="54" t="s">
        <v>32</v>
      </c>
      <c r="C6" s="54" t="s">
        <v>34</v>
      </c>
      <c r="D6" s="54" t="s">
        <v>35</v>
      </c>
      <c r="E6" s="54" t="s">
        <v>36</v>
      </c>
      <c r="F6" s="54" t="s">
        <v>38</v>
      </c>
      <c r="G6" s="54" t="s">
        <v>40</v>
      </c>
      <c r="H6" s="54" t="s">
        <v>42</v>
      </c>
      <c r="I6" s="54"/>
      <c r="J6" s="54" t="s">
        <v>47</v>
      </c>
    </row>
    <row r="7" spans="1:18" ht="12.75" customHeight="1" x14ac:dyDescent="0.2">
      <c r="A7" s="54"/>
      <c r="B7" s="54"/>
      <c r="C7" s="54"/>
      <c r="D7" s="54"/>
      <c r="E7" s="54"/>
      <c r="F7" s="54"/>
      <c r="G7" s="54"/>
      <c r="H7" s="13" t="s">
        <v>43</v>
      </c>
      <c r="I7" s="13" t="s">
        <v>45</v>
      </c>
      <c r="J7" s="54"/>
    </row>
    <row r="8" spans="1:18" ht="12.75" customHeight="1" x14ac:dyDescent="0.2">
      <c r="A8" s="13" t="s">
        <v>31</v>
      </c>
      <c r="B8" s="13" t="s">
        <v>33</v>
      </c>
      <c r="C8" s="13" t="s">
        <v>27</v>
      </c>
      <c r="D8" s="13" t="s">
        <v>26</v>
      </c>
      <c r="E8" s="13" t="s">
        <v>37</v>
      </c>
      <c r="F8" s="13" t="s">
        <v>39</v>
      </c>
      <c r="G8" s="13" t="s">
        <v>41</v>
      </c>
      <c r="H8" s="13" t="s">
        <v>44</v>
      </c>
      <c r="I8" s="13" t="s">
        <v>46</v>
      </c>
      <c r="J8" s="13" t="s">
        <v>48</v>
      </c>
    </row>
    <row r="9" spans="1:18" ht="12.75" customHeight="1" x14ac:dyDescent="0.2">
      <c r="A9" s="19" t="s">
        <v>49</v>
      </c>
      <c r="B9" s="19"/>
      <c r="C9" s="20" t="s">
        <v>33</v>
      </c>
      <c r="D9" s="19"/>
      <c r="E9" s="21" t="s">
        <v>50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</f>
        <v>0</v>
      </c>
      <c r="R9">
        <f>0+O10+O14+O18+O22</f>
        <v>0</v>
      </c>
    </row>
    <row r="10" spans="1:18" ht="25.5" x14ac:dyDescent="0.2">
      <c r="A10" s="18" t="s">
        <v>51</v>
      </c>
      <c r="B10" s="23" t="s">
        <v>33</v>
      </c>
      <c r="C10" s="23" t="s">
        <v>52</v>
      </c>
      <c r="D10" s="18" t="s">
        <v>33</v>
      </c>
      <c r="E10" s="24" t="s">
        <v>53</v>
      </c>
      <c r="F10" s="25" t="s">
        <v>54</v>
      </c>
      <c r="G10" s="26">
        <v>825</v>
      </c>
      <c r="H10" s="35">
        <v>0</v>
      </c>
      <c r="I10" s="27">
        <f>ROUND(ROUND(H10,2)*ROUND(G10,3),2)</f>
        <v>0</v>
      </c>
      <c r="J10" s="25" t="s">
        <v>339</v>
      </c>
      <c r="O10">
        <f>(I10*21)/100</f>
        <v>0</v>
      </c>
      <c r="P10" t="s">
        <v>27</v>
      </c>
    </row>
    <row r="11" spans="1:18" x14ac:dyDescent="0.2">
      <c r="A11" s="28" t="s">
        <v>55</v>
      </c>
      <c r="E11" s="29" t="s">
        <v>56</v>
      </c>
    </row>
    <row r="12" spans="1:18" ht="38.25" x14ac:dyDescent="0.2">
      <c r="A12" s="30" t="s">
        <v>57</v>
      </c>
      <c r="E12" s="31" t="s">
        <v>58</v>
      </c>
    </row>
    <row r="13" spans="1:18" x14ac:dyDescent="0.2">
      <c r="A13" t="s">
        <v>59</v>
      </c>
      <c r="E13" s="29" t="s">
        <v>60</v>
      </c>
    </row>
    <row r="14" spans="1:18" ht="25.5" x14ac:dyDescent="0.2">
      <c r="A14" s="18" t="s">
        <v>51</v>
      </c>
      <c r="B14" s="23" t="s">
        <v>27</v>
      </c>
      <c r="C14" s="23" t="s">
        <v>61</v>
      </c>
      <c r="D14" s="18" t="s">
        <v>33</v>
      </c>
      <c r="E14" s="24" t="s">
        <v>62</v>
      </c>
      <c r="F14" s="25" t="s">
        <v>63</v>
      </c>
      <c r="G14" s="26">
        <v>105</v>
      </c>
      <c r="H14" s="35">
        <v>0</v>
      </c>
      <c r="I14" s="27">
        <f>ROUND(ROUND(H14,2)*ROUND(G14,3),2)</f>
        <v>0</v>
      </c>
      <c r="J14" s="25" t="s">
        <v>339</v>
      </c>
      <c r="O14">
        <f>(I14*21)/100</f>
        <v>0</v>
      </c>
      <c r="P14" t="s">
        <v>27</v>
      </c>
    </row>
    <row r="15" spans="1:18" x14ac:dyDescent="0.2">
      <c r="A15" s="28" t="s">
        <v>55</v>
      </c>
      <c r="E15" s="29" t="s">
        <v>56</v>
      </c>
    </row>
    <row r="16" spans="1:18" ht="63.75" x14ac:dyDescent="0.2">
      <c r="A16" s="30" t="s">
        <v>57</v>
      </c>
      <c r="E16" s="31" t="s">
        <v>64</v>
      </c>
    </row>
    <row r="17" spans="1:18" x14ac:dyDescent="0.2">
      <c r="A17" t="s">
        <v>59</v>
      </c>
      <c r="E17" s="29" t="s">
        <v>65</v>
      </c>
    </row>
    <row r="18" spans="1:18" ht="38.25" x14ac:dyDescent="0.2">
      <c r="A18" s="18" t="s">
        <v>51</v>
      </c>
      <c r="B18" s="23" t="s">
        <v>26</v>
      </c>
      <c r="C18" s="23" t="s">
        <v>66</v>
      </c>
      <c r="D18" s="18" t="s">
        <v>33</v>
      </c>
      <c r="E18" s="24" t="s">
        <v>67</v>
      </c>
      <c r="F18" s="25" t="s">
        <v>63</v>
      </c>
      <c r="G18" s="26">
        <v>29</v>
      </c>
      <c r="H18" s="35">
        <v>0</v>
      </c>
      <c r="I18" s="27">
        <f>ROUND(ROUND(H18,2)*ROUND(G18,3),2)</f>
        <v>0</v>
      </c>
      <c r="J18" s="25" t="s">
        <v>339</v>
      </c>
      <c r="O18">
        <f>(I18*21)/100</f>
        <v>0</v>
      </c>
      <c r="P18" t="s">
        <v>27</v>
      </c>
    </row>
    <row r="19" spans="1:18" x14ac:dyDescent="0.2">
      <c r="A19" s="28" t="s">
        <v>55</v>
      </c>
      <c r="E19" s="29" t="s">
        <v>56</v>
      </c>
    </row>
    <row r="20" spans="1:18" ht="63.75" x14ac:dyDescent="0.2">
      <c r="A20" s="30" t="s">
        <v>57</v>
      </c>
      <c r="E20" s="31" t="s">
        <v>68</v>
      </c>
    </row>
    <row r="21" spans="1:18" x14ac:dyDescent="0.2">
      <c r="A21" t="s">
        <v>59</v>
      </c>
      <c r="E21" s="29" t="s">
        <v>65</v>
      </c>
    </row>
    <row r="22" spans="1:18" ht="25.5" x14ac:dyDescent="0.2">
      <c r="A22" s="18" t="s">
        <v>51</v>
      </c>
      <c r="B22" s="23" t="s">
        <v>37</v>
      </c>
      <c r="C22" s="23" t="s">
        <v>69</v>
      </c>
      <c r="D22" s="18" t="s">
        <v>33</v>
      </c>
      <c r="E22" s="24" t="s">
        <v>70</v>
      </c>
      <c r="F22" s="25" t="s">
        <v>63</v>
      </c>
      <c r="G22" s="26">
        <v>134</v>
      </c>
      <c r="H22" s="35">
        <v>0</v>
      </c>
      <c r="I22" s="27">
        <f>ROUND(ROUND(H22,2)*ROUND(G22,3),2)</f>
        <v>0</v>
      </c>
      <c r="J22" s="25" t="s">
        <v>339</v>
      </c>
      <c r="O22">
        <f>(I22*21)/100</f>
        <v>0</v>
      </c>
      <c r="P22" t="s">
        <v>27</v>
      </c>
    </row>
    <row r="23" spans="1:18" x14ac:dyDescent="0.2">
      <c r="A23" s="28" t="s">
        <v>55</v>
      </c>
      <c r="E23" s="29" t="s">
        <v>56</v>
      </c>
    </row>
    <row r="24" spans="1:18" ht="63.75" x14ac:dyDescent="0.2">
      <c r="A24" s="30" t="s">
        <v>57</v>
      </c>
      <c r="E24" s="31" t="s">
        <v>71</v>
      </c>
    </row>
    <row r="25" spans="1:18" x14ac:dyDescent="0.2">
      <c r="A25" t="s">
        <v>59</v>
      </c>
      <c r="E25" s="29" t="s">
        <v>65</v>
      </c>
    </row>
    <row r="26" spans="1:18" ht="12.75" customHeight="1" x14ac:dyDescent="0.2">
      <c r="A26" s="5" t="s">
        <v>49</v>
      </c>
      <c r="B26" s="5"/>
      <c r="C26" s="32" t="s">
        <v>72</v>
      </c>
      <c r="D26" s="5"/>
      <c r="E26" s="21" t="s">
        <v>50</v>
      </c>
      <c r="F26" s="5"/>
      <c r="G26" s="5"/>
      <c r="H26" s="5"/>
      <c r="I26" s="33">
        <f>0+Q26</f>
        <v>0</v>
      </c>
      <c r="J26" s="5"/>
      <c r="O26">
        <f>0+R26</f>
        <v>0</v>
      </c>
      <c r="Q26">
        <f>0+I27+I31+I35+I39+I43+I47+I51+I55+I59+I63+I67</f>
        <v>0</v>
      </c>
      <c r="R26">
        <f>0+O27+O31+O35+O39+O43+O47+O51+O55+O59+O63+O67</f>
        <v>0</v>
      </c>
    </row>
    <row r="27" spans="1:18" ht="25.5" x14ac:dyDescent="0.2">
      <c r="A27" s="18" t="s">
        <v>51</v>
      </c>
      <c r="B27" s="23" t="s">
        <v>39</v>
      </c>
      <c r="C27" s="23" t="s">
        <v>73</v>
      </c>
      <c r="D27" s="18" t="s">
        <v>33</v>
      </c>
      <c r="E27" s="24" t="s">
        <v>74</v>
      </c>
      <c r="F27" s="25" t="s">
        <v>63</v>
      </c>
      <c r="G27" s="26">
        <v>31</v>
      </c>
      <c r="H27" s="35">
        <v>0</v>
      </c>
      <c r="I27" s="27">
        <f>ROUND(ROUND(H27,2)*ROUND(G27,3),2)</f>
        <v>0</v>
      </c>
      <c r="J27" s="25" t="s">
        <v>339</v>
      </c>
      <c r="O27">
        <f>(I27*21)/100</f>
        <v>0</v>
      </c>
      <c r="P27" t="s">
        <v>27</v>
      </c>
    </row>
    <row r="28" spans="1:18" x14ac:dyDescent="0.2">
      <c r="A28" s="28" t="s">
        <v>55</v>
      </c>
      <c r="E28" s="29" t="s">
        <v>56</v>
      </c>
    </row>
    <row r="29" spans="1:18" ht="63.75" x14ac:dyDescent="0.2">
      <c r="A29" s="30" t="s">
        <v>57</v>
      </c>
      <c r="E29" s="31" t="s">
        <v>75</v>
      </c>
    </row>
    <row r="30" spans="1:18" x14ac:dyDescent="0.2">
      <c r="A30" t="s">
        <v>59</v>
      </c>
      <c r="E30" s="29" t="s">
        <v>65</v>
      </c>
    </row>
    <row r="31" spans="1:18" ht="25.5" x14ac:dyDescent="0.2">
      <c r="A31" s="18" t="s">
        <v>51</v>
      </c>
      <c r="B31" s="23" t="s">
        <v>41</v>
      </c>
      <c r="C31" s="23" t="s">
        <v>76</v>
      </c>
      <c r="D31" s="18" t="s">
        <v>33</v>
      </c>
      <c r="E31" s="24" t="s">
        <v>74</v>
      </c>
      <c r="F31" s="25" t="s">
        <v>63</v>
      </c>
      <c r="G31" s="26">
        <v>31</v>
      </c>
      <c r="H31" s="35">
        <v>0</v>
      </c>
      <c r="I31" s="27">
        <f>ROUND(ROUND(H31,2)*ROUND(G31,3),2)</f>
        <v>0</v>
      </c>
      <c r="J31" s="25" t="s">
        <v>339</v>
      </c>
      <c r="O31">
        <f>(I31*21)/100</f>
        <v>0</v>
      </c>
      <c r="P31" t="s">
        <v>27</v>
      </c>
    </row>
    <row r="32" spans="1:18" x14ac:dyDescent="0.2">
      <c r="A32" s="28" t="s">
        <v>55</v>
      </c>
      <c r="E32" s="29" t="s">
        <v>56</v>
      </c>
    </row>
    <row r="33" spans="1:16" x14ac:dyDescent="0.2">
      <c r="A33" s="30" t="s">
        <v>57</v>
      </c>
      <c r="E33" s="31" t="s">
        <v>77</v>
      </c>
    </row>
    <row r="34" spans="1:16" x14ac:dyDescent="0.2">
      <c r="A34" t="s">
        <v>59</v>
      </c>
      <c r="E34" s="29" t="s">
        <v>65</v>
      </c>
    </row>
    <row r="35" spans="1:16" ht="25.5" x14ac:dyDescent="0.2">
      <c r="A35" s="18" t="s">
        <v>51</v>
      </c>
      <c r="B35" s="23" t="s">
        <v>78</v>
      </c>
      <c r="C35" s="23" t="s">
        <v>79</v>
      </c>
      <c r="D35" s="18" t="s">
        <v>33</v>
      </c>
      <c r="E35" s="24" t="s">
        <v>80</v>
      </c>
      <c r="F35" s="25" t="s">
        <v>54</v>
      </c>
      <c r="G35" s="26">
        <v>600</v>
      </c>
      <c r="H35" s="35">
        <v>0</v>
      </c>
      <c r="I35" s="27">
        <f>ROUND(ROUND(H35,2)*ROUND(G35,3),2)</f>
        <v>0</v>
      </c>
      <c r="J35" s="25" t="s">
        <v>339</v>
      </c>
      <c r="O35">
        <f>(I35*21)/100</f>
        <v>0</v>
      </c>
      <c r="P35" t="s">
        <v>27</v>
      </c>
    </row>
    <row r="36" spans="1:16" x14ac:dyDescent="0.2">
      <c r="A36" s="28" t="s">
        <v>55</v>
      </c>
      <c r="E36" s="29" t="s">
        <v>56</v>
      </c>
    </row>
    <row r="37" spans="1:16" ht="63.75" x14ac:dyDescent="0.2">
      <c r="A37" s="30" t="s">
        <v>57</v>
      </c>
      <c r="E37" s="31" t="s">
        <v>81</v>
      </c>
    </row>
    <row r="38" spans="1:16" x14ac:dyDescent="0.2">
      <c r="A38" t="s">
        <v>59</v>
      </c>
      <c r="E38" s="29" t="s">
        <v>65</v>
      </c>
    </row>
    <row r="39" spans="1:16" x14ac:dyDescent="0.2">
      <c r="A39" s="18" t="s">
        <v>51</v>
      </c>
      <c r="B39" s="23" t="s">
        <v>82</v>
      </c>
      <c r="C39" s="23" t="s">
        <v>83</v>
      </c>
      <c r="D39" s="18" t="s">
        <v>33</v>
      </c>
      <c r="E39" s="24" t="s">
        <v>84</v>
      </c>
      <c r="F39" s="25" t="s">
        <v>54</v>
      </c>
      <c r="G39" s="26">
        <v>800</v>
      </c>
      <c r="H39" s="35">
        <v>0</v>
      </c>
      <c r="I39" s="27">
        <f>ROUND(ROUND(H39,2)*ROUND(G39,3),2)</f>
        <v>0</v>
      </c>
      <c r="J39" s="25" t="s">
        <v>339</v>
      </c>
      <c r="O39">
        <f>(I39*21)/100</f>
        <v>0</v>
      </c>
      <c r="P39" t="s">
        <v>27</v>
      </c>
    </row>
    <row r="40" spans="1:16" x14ac:dyDescent="0.2">
      <c r="A40" s="28" t="s">
        <v>55</v>
      </c>
      <c r="E40" s="29" t="s">
        <v>56</v>
      </c>
    </row>
    <row r="41" spans="1:16" ht="25.5" x14ac:dyDescent="0.2">
      <c r="A41" s="30" t="s">
        <v>57</v>
      </c>
      <c r="E41" s="31" t="s">
        <v>85</v>
      </c>
    </row>
    <row r="42" spans="1:16" x14ac:dyDescent="0.2">
      <c r="A42" t="s">
        <v>59</v>
      </c>
      <c r="E42" s="29" t="s">
        <v>65</v>
      </c>
    </row>
    <row r="43" spans="1:16" ht="25.5" x14ac:dyDescent="0.2">
      <c r="A43" s="18" t="s">
        <v>51</v>
      </c>
      <c r="B43" s="23" t="s">
        <v>44</v>
      </c>
      <c r="C43" s="23" t="s">
        <v>86</v>
      </c>
      <c r="D43" s="18" t="s">
        <v>33</v>
      </c>
      <c r="E43" s="24" t="s">
        <v>87</v>
      </c>
      <c r="F43" s="25" t="s">
        <v>54</v>
      </c>
      <c r="G43" s="26">
        <v>600</v>
      </c>
      <c r="H43" s="35">
        <v>0</v>
      </c>
      <c r="I43" s="27">
        <f>ROUND(ROUND(H43,2)*ROUND(G43,3),2)</f>
        <v>0</v>
      </c>
      <c r="J43" s="25" t="s">
        <v>339</v>
      </c>
      <c r="O43">
        <f>(I43*21)/100</f>
        <v>0</v>
      </c>
      <c r="P43" t="s">
        <v>27</v>
      </c>
    </row>
    <row r="44" spans="1:16" x14ac:dyDescent="0.2">
      <c r="A44" s="28" t="s">
        <v>55</v>
      </c>
      <c r="E44" s="29" t="s">
        <v>56</v>
      </c>
    </row>
    <row r="45" spans="1:16" x14ac:dyDescent="0.2">
      <c r="A45" s="30" t="s">
        <v>57</v>
      </c>
      <c r="E45" s="31" t="s">
        <v>88</v>
      </c>
    </row>
    <row r="46" spans="1:16" x14ac:dyDescent="0.2">
      <c r="A46" t="s">
        <v>59</v>
      </c>
      <c r="E46" s="29" t="s">
        <v>65</v>
      </c>
    </row>
    <row r="47" spans="1:16" ht="25.5" x14ac:dyDescent="0.2">
      <c r="A47" s="18" t="s">
        <v>51</v>
      </c>
      <c r="B47" s="23" t="s">
        <v>46</v>
      </c>
      <c r="C47" s="23" t="s">
        <v>89</v>
      </c>
      <c r="D47" s="18" t="s">
        <v>33</v>
      </c>
      <c r="E47" s="24" t="s">
        <v>90</v>
      </c>
      <c r="F47" s="25" t="s">
        <v>91</v>
      </c>
      <c r="G47" s="26">
        <v>310</v>
      </c>
      <c r="H47" s="35">
        <v>0</v>
      </c>
      <c r="I47" s="27">
        <f>ROUND(ROUND(H47,2)*ROUND(G47,3),2)</f>
        <v>0</v>
      </c>
      <c r="J47" s="25" t="s">
        <v>339</v>
      </c>
      <c r="O47">
        <f>(I47*21)/100</f>
        <v>0</v>
      </c>
      <c r="P47" t="s">
        <v>27</v>
      </c>
    </row>
    <row r="48" spans="1:16" x14ac:dyDescent="0.2">
      <c r="A48" s="28" t="s">
        <v>55</v>
      </c>
      <c r="E48" s="29" t="s">
        <v>56</v>
      </c>
    </row>
    <row r="49" spans="1:16" ht="76.5" x14ac:dyDescent="0.2">
      <c r="A49" s="30" t="s">
        <v>57</v>
      </c>
      <c r="E49" s="31" t="s">
        <v>92</v>
      </c>
    </row>
    <row r="50" spans="1:16" x14ac:dyDescent="0.2">
      <c r="A50" t="s">
        <v>59</v>
      </c>
      <c r="E50" s="29" t="s">
        <v>65</v>
      </c>
    </row>
    <row r="51" spans="1:16" ht="25.5" x14ac:dyDescent="0.2">
      <c r="A51" s="18" t="s">
        <v>51</v>
      </c>
      <c r="B51" s="23" t="s">
        <v>48</v>
      </c>
      <c r="C51" s="23" t="s">
        <v>93</v>
      </c>
      <c r="D51" s="18" t="s">
        <v>33</v>
      </c>
      <c r="E51" s="24" t="s">
        <v>94</v>
      </c>
      <c r="F51" s="25" t="s">
        <v>63</v>
      </c>
      <c r="G51" s="26">
        <v>335</v>
      </c>
      <c r="H51" s="35">
        <v>0</v>
      </c>
      <c r="I51" s="27">
        <f>ROUND(ROUND(H51,2)*ROUND(G51,3),2)</f>
        <v>0</v>
      </c>
      <c r="J51" s="25" t="s">
        <v>339</v>
      </c>
      <c r="O51">
        <f>(I51*21)/100</f>
        <v>0</v>
      </c>
      <c r="P51" t="s">
        <v>27</v>
      </c>
    </row>
    <row r="52" spans="1:16" x14ac:dyDescent="0.2">
      <c r="A52" s="28" t="s">
        <v>55</v>
      </c>
      <c r="E52" s="29" t="s">
        <v>56</v>
      </c>
    </row>
    <row r="53" spans="1:16" ht="25.5" x14ac:dyDescent="0.2">
      <c r="A53" s="30" t="s">
        <v>57</v>
      </c>
      <c r="E53" s="31" t="s">
        <v>95</v>
      </c>
    </row>
    <row r="54" spans="1:16" x14ac:dyDescent="0.2">
      <c r="A54" t="s">
        <v>59</v>
      </c>
      <c r="E54" s="29" t="s">
        <v>65</v>
      </c>
    </row>
    <row r="55" spans="1:16" ht="25.5" x14ac:dyDescent="0.2">
      <c r="A55" s="18" t="s">
        <v>51</v>
      </c>
      <c r="B55" s="23" t="s">
        <v>96</v>
      </c>
      <c r="C55" s="23" t="s">
        <v>97</v>
      </c>
      <c r="D55" s="18" t="s">
        <v>33</v>
      </c>
      <c r="E55" s="24" t="s">
        <v>98</v>
      </c>
      <c r="F55" s="25" t="s">
        <v>63</v>
      </c>
      <c r="G55" s="26">
        <v>335</v>
      </c>
      <c r="H55" s="35">
        <v>0</v>
      </c>
      <c r="I55" s="27">
        <f>ROUND(ROUND(H55,2)*ROUND(G55,3),2)</f>
        <v>0</v>
      </c>
      <c r="J55" s="25" t="s">
        <v>339</v>
      </c>
      <c r="O55">
        <f>(I55*21)/100</f>
        <v>0</v>
      </c>
      <c r="P55" t="s">
        <v>27</v>
      </c>
    </row>
    <row r="56" spans="1:16" x14ac:dyDescent="0.2">
      <c r="A56" s="28" t="s">
        <v>55</v>
      </c>
      <c r="E56" s="29" t="s">
        <v>56</v>
      </c>
    </row>
    <row r="57" spans="1:16" ht="25.5" x14ac:dyDescent="0.2">
      <c r="A57" s="30" t="s">
        <v>57</v>
      </c>
      <c r="E57" s="31" t="s">
        <v>99</v>
      </c>
    </row>
    <row r="58" spans="1:16" x14ac:dyDescent="0.2">
      <c r="A58" t="s">
        <v>59</v>
      </c>
      <c r="E58" s="29" t="s">
        <v>65</v>
      </c>
    </row>
    <row r="59" spans="1:16" x14ac:dyDescent="0.2">
      <c r="A59" s="18" t="s">
        <v>51</v>
      </c>
      <c r="B59" s="23" t="s">
        <v>100</v>
      </c>
      <c r="C59" s="23" t="s">
        <v>101</v>
      </c>
      <c r="D59" s="18" t="s">
        <v>33</v>
      </c>
      <c r="E59" s="24" t="s">
        <v>102</v>
      </c>
      <c r="F59" s="25" t="s">
        <v>63</v>
      </c>
      <c r="G59" s="26">
        <v>335</v>
      </c>
      <c r="H59" s="35">
        <v>0</v>
      </c>
      <c r="I59" s="27">
        <f>ROUND(ROUND(H59,2)*ROUND(G59,3),2)</f>
        <v>0</v>
      </c>
      <c r="J59" s="25" t="s">
        <v>339</v>
      </c>
      <c r="O59">
        <f>(I59*21)/100</f>
        <v>0</v>
      </c>
      <c r="P59" t="s">
        <v>27</v>
      </c>
    </row>
    <row r="60" spans="1:16" x14ac:dyDescent="0.2">
      <c r="A60" s="28" t="s">
        <v>55</v>
      </c>
      <c r="E60" s="29" t="s">
        <v>56</v>
      </c>
    </row>
    <row r="61" spans="1:16" x14ac:dyDescent="0.2">
      <c r="A61" s="30" t="s">
        <v>57</v>
      </c>
      <c r="E61" s="31" t="s">
        <v>103</v>
      </c>
    </row>
    <row r="62" spans="1:16" x14ac:dyDescent="0.2">
      <c r="A62" t="s">
        <v>59</v>
      </c>
      <c r="E62" s="29" t="s">
        <v>65</v>
      </c>
    </row>
    <row r="63" spans="1:16" ht="25.5" x14ac:dyDescent="0.2">
      <c r="A63" s="18" t="s">
        <v>51</v>
      </c>
      <c r="B63" s="23" t="s">
        <v>104</v>
      </c>
      <c r="C63" s="23" t="s">
        <v>105</v>
      </c>
      <c r="D63" s="18" t="s">
        <v>33</v>
      </c>
      <c r="E63" s="24" t="s">
        <v>106</v>
      </c>
      <c r="F63" s="25" t="s">
        <v>91</v>
      </c>
      <c r="G63" s="26">
        <v>61</v>
      </c>
      <c r="H63" s="35">
        <v>0</v>
      </c>
      <c r="I63" s="27">
        <f>ROUND(ROUND(H63,2)*ROUND(G63,3),2)</f>
        <v>0</v>
      </c>
      <c r="J63" s="25" t="s">
        <v>339</v>
      </c>
      <c r="O63">
        <f>(I63*21)/100</f>
        <v>0</v>
      </c>
      <c r="P63" t="s">
        <v>27</v>
      </c>
    </row>
    <row r="64" spans="1:16" x14ac:dyDescent="0.2">
      <c r="A64" s="28" t="s">
        <v>55</v>
      </c>
      <c r="E64" s="29" t="s">
        <v>56</v>
      </c>
    </row>
    <row r="65" spans="1:16" ht="38.25" x14ac:dyDescent="0.2">
      <c r="A65" s="30" t="s">
        <v>57</v>
      </c>
      <c r="E65" s="31" t="s">
        <v>107</v>
      </c>
    </row>
    <row r="66" spans="1:16" x14ac:dyDescent="0.2">
      <c r="A66" t="s">
        <v>59</v>
      </c>
      <c r="E66" s="29" t="s">
        <v>65</v>
      </c>
    </row>
    <row r="67" spans="1:16" ht="25.5" x14ac:dyDescent="0.2">
      <c r="A67" s="18" t="s">
        <v>51</v>
      </c>
      <c r="B67" s="23" t="s">
        <v>108</v>
      </c>
      <c r="C67" s="23" t="s">
        <v>109</v>
      </c>
      <c r="D67" s="18" t="s">
        <v>33</v>
      </c>
      <c r="E67" s="24" t="s">
        <v>110</v>
      </c>
      <c r="F67" s="25" t="s">
        <v>91</v>
      </c>
      <c r="G67" s="26">
        <v>261</v>
      </c>
      <c r="H67" s="35">
        <v>0</v>
      </c>
      <c r="I67" s="27">
        <f>ROUND(ROUND(H67,2)*ROUND(G67,3),2)</f>
        <v>0</v>
      </c>
      <c r="J67" s="25" t="s">
        <v>339</v>
      </c>
      <c r="O67">
        <f>(I67*21)/100</f>
        <v>0</v>
      </c>
      <c r="P67" t="s">
        <v>27</v>
      </c>
    </row>
    <row r="68" spans="1:16" x14ac:dyDescent="0.2">
      <c r="A68" s="28" t="s">
        <v>55</v>
      </c>
      <c r="E68" s="29" t="s">
        <v>56</v>
      </c>
    </row>
    <row r="69" spans="1:16" ht="38.25" x14ac:dyDescent="0.2">
      <c r="A69" s="30" t="s">
        <v>57</v>
      </c>
      <c r="E69" s="31" t="s">
        <v>111</v>
      </c>
    </row>
    <row r="70" spans="1:16" x14ac:dyDescent="0.2">
      <c r="A70" t="s">
        <v>59</v>
      </c>
      <c r="E70" s="29" t="s">
        <v>65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4"/>
  <sheetViews>
    <sheetView workbookViewId="0">
      <pane ySplit="8" topLeftCell="A33" activePane="bottomLeft" state="frozen"/>
      <selection pane="bottomLeft" activeCell="S9" sqref="S8:S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26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0+O9+O34</f>
        <v>0</v>
      </c>
      <c r="P2" t="s">
        <v>26</v>
      </c>
    </row>
    <row r="3" spans="1:18" ht="15" customHeight="1" x14ac:dyDescent="0.25">
      <c r="A3" t="s">
        <v>12</v>
      </c>
      <c r="B3" s="11" t="s">
        <v>14</v>
      </c>
      <c r="C3" s="51" t="s">
        <v>15</v>
      </c>
      <c r="D3" s="48"/>
      <c r="E3" s="12" t="s">
        <v>16</v>
      </c>
      <c r="F3" s="1"/>
      <c r="G3" s="8"/>
      <c r="H3" s="7" t="s">
        <v>112</v>
      </c>
      <c r="I3" s="34">
        <f>0+I9+I34</f>
        <v>0</v>
      </c>
      <c r="J3" s="9"/>
      <c r="O3" t="s">
        <v>23</v>
      </c>
      <c r="P3" t="s">
        <v>27</v>
      </c>
    </row>
    <row r="4" spans="1:18" ht="15" customHeight="1" x14ac:dyDescent="0.25">
      <c r="A4" t="s">
        <v>17</v>
      </c>
      <c r="B4" s="11" t="s">
        <v>18</v>
      </c>
      <c r="C4" s="51" t="s">
        <v>19</v>
      </c>
      <c r="D4" s="48"/>
      <c r="E4" s="12" t="s">
        <v>20</v>
      </c>
      <c r="F4" s="1"/>
      <c r="G4" s="1"/>
      <c r="H4" s="10"/>
      <c r="I4" s="10"/>
      <c r="J4" s="1"/>
      <c r="O4" t="s">
        <v>24</v>
      </c>
      <c r="P4" t="s">
        <v>27</v>
      </c>
    </row>
    <row r="5" spans="1:18" ht="12.75" customHeight="1" x14ac:dyDescent="0.25">
      <c r="A5" t="s">
        <v>21</v>
      </c>
      <c r="B5" s="14" t="s">
        <v>22</v>
      </c>
      <c r="C5" s="52" t="s">
        <v>112</v>
      </c>
      <c r="D5" s="53"/>
      <c r="E5" s="15" t="s">
        <v>113</v>
      </c>
      <c r="F5" s="5"/>
      <c r="G5" s="5"/>
      <c r="H5" s="5"/>
      <c r="I5" s="5"/>
      <c r="J5" s="5"/>
      <c r="O5" t="s">
        <v>25</v>
      </c>
      <c r="P5" t="s">
        <v>27</v>
      </c>
    </row>
    <row r="6" spans="1:18" ht="12.75" customHeight="1" x14ac:dyDescent="0.2">
      <c r="A6" s="54" t="s">
        <v>30</v>
      </c>
      <c r="B6" s="54" t="s">
        <v>32</v>
      </c>
      <c r="C6" s="54" t="s">
        <v>34</v>
      </c>
      <c r="D6" s="54" t="s">
        <v>35</v>
      </c>
      <c r="E6" s="54" t="s">
        <v>36</v>
      </c>
      <c r="F6" s="54" t="s">
        <v>38</v>
      </c>
      <c r="G6" s="54" t="s">
        <v>40</v>
      </c>
      <c r="H6" s="54" t="s">
        <v>42</v>
      </c>
      <c r="I6" s="54"/>
      <c r="J6" s="54" t="s">
        <v>47</v>
      </c>
    </row>
    <row r="7" spans="1:18" ht="12.75" customHeight="1" x14ac:dyDescent="0.2">
      <c r="A7" s="54"/>
      <c r="B7" s="54"/>
      <c r="C7" s="54"/>
      <c r="D7" s="54"/>
      <c r="E7" s="54"/>
      <c r="F7" s="54"/>
      <c r="G7" s="54"/>
      <c r="H7" s="13" t="s">
        <v>43</v>
      </c>
      <c r="I7" s="13" t="s">
        <v>45</v>
      </c>
      <c r="J7" s="54"/>
    </row>
    <row r="8" spans="1:18" ht="12.75" customHeight="1" x14ac:dyDescent="0.2">
      <c r="A8" s="13" t="s">
        <v>31</v>
      </c>
      <c r="B8" s="13" t="s">
        <v>33</v>
      </c>
      <c r="C8" s="13" t="s">
        <v>27</v>
      </c>
      <c r="D8" s="13" t="s">
        <v>26</v>
      </c>
      <c r="E8" s="13" t="s">
        <v>37</v>
      </c>
      <c r="F8" s="13" t="s">
        <v>39</v>
      </c>
      <c r="G8" s="13" t="s">
        <v>41</v>
      </c>
      <c r="H8" s="13" t="s">
        <v>44</v>
      </c>
      <c r="I8" s="13" t="s">
        <v>46</v>
      </c>
      <c r="J8" s="13" t="s">
        <v>48</v>
      </c>
    </row>
    <row r="9" spans="1:18" ht="12.75" customHeight="1" x14ac:dyDescent="0.2">
      <c r="A9" s="19" t="s">
        <v>49</v>
      </c>
      <c r="B9" s="19"/>
      <c r="C9" s="20" t="s">
        <v>33</v>
      </c>
      <c r="D9" s="19"/>
      <c r="E9" s="21" t="s">
        <v>50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18" t="s">
        <v>51</v>
      </c>
      <c r="B10" s="23" t="s">
        <v>33</v>
      </c>
      <c r="C10" s="23" t="s">
        <v>52</v>
      </c>
      <c r="D10" s="18" t="s">
        <v>33</v>
      </c>
      <c r="E10" s="24" t="s">
        <v>53</v>
      </c>
      <c r="F10" s="25" t="s">
        <v>54</v>
      </c>
      <c r="G10" s="26">
        <v>4100</v>
      </c>
      <c r="H10" s="35">
        <v>0</v>
      </c>
      <c r="I10" s="27">
        <f>ROUND(ROUND(H10,2)*ROUND(G10,3),2)</f>
        <v>0</v>
      </c>
      <c r="J10" s="25" t="s">
        <v>339</v>
      </c>
      <c r="O10">
        <f>(I10*21)/100</f>
        <v>0</v>
      </c>
      <c r="P10" t="s">
        <v>27</v>
      </c>
    </row>
    <row r="11" spans="1:18" x14ac:dyDescent="0.2">
      <c r="A11" s="28" t="s">
        <v>55</v>
      </c>
      <c r="E11" s="29" t="s">
        <v>56</v>
      </c>
    </row>
    <row r="12" spans="1:18" ht="127.5" x14ac:dyDescent="0.2">
      <c r="A12" s="30" t="s">
        <v>57</v>
      </c>
      <c r="E12" s="31" t="s">
        <v>114</v>
      </c>
    </row>
    <row r="13" spans="1:18" x14ac:dyDescent="0.2">
      <c r="A13" t="s">
        <v>59</v>
      </c>
      <c r="E13" s="29" t="s">
        <v>60</v>
      </c>
    </row>
    <row r="14" spans="1:18" ht="25.5" x14ac:dyDescent="0.2">
      <c r="A14" s="18" t="s">
        <v>51</v>
      </c>
      <c r="B14" s="23" t="s">
        <v>27</v>
      </c>
      <c r="C14" s="23" t="s">
        <v>115</v>
      </c>
      <c r="D14" s="18" t="s">
        <v>33</v>
      </c>
      <c r="E14" s="24" t="s">
        <v>116</v>
      </c>
      <c r="F14" s="25" t="s">
        <v>117</v>
      </c>
      <c r="G14" s="26">
        <v>12</v>
      </c>
      <c r="H14" s="35">
        <v>0</v>
      </c>
      <c r="I14" s="27">
        <f>ROUND(ROUND(H14,2)*ROUND(G14,3),2)</f>
        <v>0</v>
      </c>
      <c r="J14" s="25" t="s">
        <v>339</v>
      </c>
      <c r="O14">
        <f>(I14*21)/100</f>
        <v>0</v>
      </c>
      <c r="P14" t="s">
        <v>27</v>
      </c>
    </row>
    <row r="15" spans="1:18" x14ac:dyDescent="0.2">
      <c r="A15" s="28" t="s">
        <v>55</v>
      </c>
      <c r="E15" s="29" t="s">
        <v>56</v>
      </c>
    </row>
    <row r="16" spans="1:18" ht="38.25" x14ac:dyDescent="0.2">
      <c r="A16" s="30" t="s">
        <v>57</v>
      </c>
      <c r="E16" s="31" t="s">
        <v>118</v>
      </c>
    </row>
    <row r="17" spans="1:16" x14ac:dyDescent="0.2">
      <c r="A17" t="s">
        <v>59</v>
      </c>
      <c r="E17" s="29" t="s">
        <v>65</v>
      </c>
    </row>
    <row r="18" spans="1:16" ht="25.5" x14ac:dyDescent="0.2">
      <c r="A18" s="18" t="s">
        <v>51</v>
      </c>
      <c r="B18" s="23" t="s">
        <v>26</v>
      </c>
      <c r="C18" s="23" t="s">
        <v>119</v>
      </c>
      <c r="D18" s="18" t="s">
        <v>33</v>
      </c>
      <c r="E18" s="24" t="s">
        <v>120</v>
      </c>
      <c r="F18" s="25" t="s">
        <v>117</v>
      </c>
      <c r="G18" s="26">
        <v>5</v>
      </c>
      <c r="H18" s="35">
        <v>0</v>
      </c>
      <c r="I18" s="27">
        <f>ROUND(ROUND(H18,2)*ROUND(G18,3),2)</f>
        <v>0</v>
      </c>
      <c r="J18" s="25" t="s">
        <v>339</v>
      </c>
      <c r="O18">
        <f>(I18*21)/100</f>
        <v>0</v>
      </c>
      <c r="P18" t="s">
        <v>27</v>
      </c>
    </row>
    <row r="19" spans="1:16" x14ac:dyDescent="0.2">
      <c r="A19" s="28" t="s">
        <v>55</v>
      </c>
      <c r="E19" s="29" t="s">
        <v>56</v>
      </c>
    </row>
    <row r="20" spans="1:16" ht="38.25" x14ac:dyDescent="0.2">
      <c r="A20" s="30" t="s">
        <v>57</v>
      </c>
      <c r="E20" s="31" t="s">
        <v>121</v>
      </c>
    </row>
    <row r="21" spans="1:16" x14ac:dyDescent="0.2">
      <c r="A21" t="s">
        <v>59</v>
      </c>
      <c r="E21" s="29" t="s">
        <v>65</v>
      </c>
    </row>
    <row r="22" spans="1:16" ht="25.5" x14ac:dyDescent="0.2">
      <c r="A22" s="18" t="s">
        <v>51</v>
      </c>
      <c r="B22" s="23" t="s">
        <v>37</v>
      </c>
      <c r="C22" s="23" t="s">
        <v>61</v>
      </c>
      <c r="D22" s="18" t="s">
        <v>33</v>
      </c>
      <c r="E22" s="24" t="s">
        <v>62</v>
      </c>
      <c r="F22" s="25" t="s">
        <v>63</v>
      </c>
      <c r="G22" s="26">
        <v>335</v>
      </c>
      <c r="H22" s="35">
        <v>0</v>
      </c>
      <c r="I22" s="27">
        <f>ROUND(ROUND(H22,2)*ROUND(G22,3),2)</f>
        <v>0</v>
      </c>
      <c r="J22" s="25" t="s">
        <v>339</v>
      </c>
      <c r="O22">
        <f>(I22*21)/100</f>
        <v>0</v>
      </c>
      <c r="P22" t="s">
        <v>27</v>
      </c>
    </row>
    <row r="23" spans="1:16" x14ac:dyDescent="0.2">
      <c r="A23" s="28" t="s">
        <v>55</v>
      </c>
      <c r="E23" s="29" t="s">
        <v>56</v>
      </c>
    </row>
    <row r="24" spans="1:16" ht="140.25" x14ac:dyDescent="0.2">
      <c r="A24" s="30" t="s">
        <v>57</v>
      </c>
      <c r="E24" s="31" t="s">
        <v>122</v>
      </c>
    </row>
    <row r="25" spans="1:16" x14ac:dyDescent="0.2">
      <c r="A25" t="s">
        <v>59</v>
      </c>
      <c r="E25" s="29" t="s">
        <v>65</v>
      </c>
    </row>
    <row r="26" spans="1:16" ht="38.25" x14ac:dyDescent="0.2">
      <c r="A26" s="18" t="s">
        <v>51</v>
      </c>
      <c r="B26" s="23" t="s">
        <v>39</v>
      </c>
      <c r="C26" s="23" t="s">
        <v>66</v>
      </c>
      <c r="D26" s="18" t="s">
        <v>33</v>
      </c>
      <c r="E26" s="24" t="s">
        <v>67</v>
      </c>
      <c r="F26" s="25" t="s">
        <v>63</v>
      </c>
      <c r="G26" s="26">
        <v>46</v>
      </c>
      <c r="H26" s="35">
        <v>0</v>
      </c>
      <c r="I26" s="27">
        <f>ROUND(ROUND(H26,2)*ROUND(G26,3),2)</f>
        <v>0</v>
      </c>
      <c r="J26" s="25" t="s">
        <v>339</v>
      </c>
      <c r="O26">
        <f>(I26*21)/100</f>
        <v>0</v>
      </c>
      <c r="P26" t="s">
        <v>27</v>
      </c>
    </row>
    <row r="27" spans="1:16" x14ac:dyDescent="0.2">
      <c r="A27" s="28" t="s">
        <v>55</v>
      </c>
      <c r="E27" s="29" t="s">
        <v>56</v>
      </c>
    </row>
    <row r="28" spans="1:16" ht="102" x14ac:dyDescent="0.2">
      <c r="A28" s="30" t="s">
        <v>57</v>
      </c>
      <c r="E28" s="31" t="s">
        <v>123</v>
      </c>
    </row>
    <row r="29" spans="1:16" x14ac:dyDescent="0.2">
      <c r="A29" t="s">
        <v>59</v>
      </c>
      <c r="E29" s="29" t="s">
        <v>65</v>
      </c>
    </row>
    <row r="30" spans="1:16" ht="25.5" x14ac:dyDescent="0.2">
      <c r="A30" s="18" t="s">
        <v>51</v>
      </c>
      <c r="B30" s="23" t="s">
        <v>41</v>
      </c>
      <c r="C30" s="23" t="s">
        <v>69</v>
      </c>
      <c r="D30" s="18" t="s">
        <v>33</v>
      </c>
      <c r="E30" s="24" t="s">
        <v>70</v>
      </c>
      <c r="F30" s="25" t="s">
        <v>63</v>
      </c>
      <c r="G30" s="26">
        <v>381</v>
      </c>
      <c r="H30" s="35">
        <v>0</v>
      </c>
      <c r="I30" s="27">
        <f>ROUND(ROUND(H30,2)*ROUND(G30,3),2)</f>
        <v>0</v>
      </c>
      <c r="J30" s="25" t="s">
        <v>339</v>
      </c>
      <c r="O30">
        <f>(I30*21)/100</f>
        <v>0</v>
      </c>
      <c r="P30" t="s">
        <v>27</v>
      </c>
    </row>
    <row r="31" spans="1:16" x14ac:dyDescent="0.2">
      <c r="A31" s="28" t="s">
        <v>55</v>
      </c>
      <c r="E31" s="29" t="s">
        <v>56</v>
      </c>
    </row>
    <row r="32" spans="1:16" ht="63.75" x14ac:dyDescent="0.2">
      <c r="A32" s="30" t="s">
        <v>57</v>
      </c>
      <c r="E32" s="31" t="s">
        <v>124</v>
      </c>
    </row>
    <row r="33" spans="1:18" x14ac:dyDescent="0.2">
      <c r="A33" t="s">
        <v>59</v>
      </c>
      <c r="E33" s="29" t="s">
        <v>65</v>
      </c>
    </row>
    <row r="34" spans="1:18" ht="12.75" customHeight="1" x14ac:dyDescent="0.2">
      <c r="A34" s="5" t="s">
        <v>49</v>
      </c>
      <c r="B34" s="5"/>
      <c r="C34" s="32" t="s">
        <v>72</v>
      </c>
      <c r="D34" s="5"/>
      <c r="E34" s="21" t="s">
        <v>50</v>
      </c>
      <c r="F34" s="5"/>
      <c r="G34" s="5"/>
      <c r="H34" s="5"/>
      <c r="I34" s="33">
        <f>0+Q34</f>
        <v>0</v>
      </c>
      <c r="J34" s="5"/>
      <c r="O34">
        <f>0+R34</f>
        <v>0</v>
      </c>
      <c r="Q34">
        <f>0+I35+I39+I43+I47+I51+I55+I59+I63+I67+I71+I75+I79+I83+I87+I91+I95+I99+I103+I107+I111+I115+I119+I123+I127+I131+I135+I139+I143+I147+I151+I155+I159+I163+I167+I171</f>
        <v>0</v>
      </c>
      <c r="R34">
        <f>0+O35+O39+O43+O47+O51+O55+O59+O63+O67+O71+O75+O79+O83+O87+O91+O95+O99+O103+O107+O111+O115+O119+O123+O127+O131+O135+O139+O143+O147+O151+O155+O159+O163+O167+O171</f>
        <v>0</v>
      </c>
    </row>
    <row r="35" spans="1:18" ht="25.5" x14ac:dyDescent="0.2">
      <c r="A35" s="18" t="s">
        <v>51</v>
      </c>
      <c r="B35" s="23" t="s">
        <v>78</v>
      </c>
      <c r="C35" s="23" t="s">
        <v>125</v>
      </c>
      <c r="D35" s="18" t="s">
        <v>33</v>
      </c>
      <c r="E35" s="24" t="s">
        <v>126</v>
      </c>
      <c r="F35" s="25" t="s">
        <v>54</v>
      </c>
      <c r="G35" s="26">
        <v>1950</v>
      </c>
      <c r="H35" s="35">
        <v>0</v>
      </c>
      <c r="I35" s="27">
        <f>ROUND(ROUND(H35,2)*ROUND(G35,3),2)</f>
        <v>0</v>
      </c>
      <c r="J35" s="25" t="s">
        <v>339</v>
      </c>
      <c r="O35">
        <f>(I35*21)/100</f>
        <v>0</v>
      </c>
      <c r="P35" t="s">
        <v>27</v>
      </c>
    </row>
    <row r="36" spans="1:18" x14ac:dyDescent="0.2">
      <c r="A36" s="28" t="s">
        <v>55</v>
      </c>
      <c r="E36" s="29" t="s">
        <v>56</v>
      </c>
    </row>
    <row r="37" spans="1:18" ht="153" x14ac:dyDescent="0.2">
      <c r="A37" s="30" t="s">
        <v>57</v>
      </c>
      <c r="E37" s="31" t="s">
        <v>127</v>
      </c>
    </row>
    <row r="38" spans="1:18" x14ac:dyDescent="0.2">
      <c r="A38" t="s">
        <v>59</v>
      </c>
      <c r="E38" s="29" t="s">
        <v>65</v>
      </c>
    </row>
    <row r="39" spans="1:18" ht="25.5" x14ac:dyDescent="0.2">
      <c r="A39" s="18" t="s">
        <v>51</v>
      </c>
      <c r="B39" s="23" t="s">
        <v>82</v>
      </c>
      <c r="C39" s="23" t="s">
        <v>128</v>
      </c>
      <c r="D39" s="18" t="s">
        <v>33</v>
      </c>
      <c r="E39" s="24" t="s">
        <v>129</v>
      </c>
      <c r="F39" s="25" t="s">
        <v>117</v>
      </c>
      <c r="G39" s="26">
        <v>126</v>
      </c>
      <c r="H39" s="35">
        <v>0</v>
      </c>
      <c r="I39" s="27">
        <f>ROUND(ROUND(H39,2)*ROUND(G39,3),2)</f>
        <v>0</v>
      </c>
      <c r="J39" s="25" t="s">
        <v>339</v>
      </c>
      <c r="O39">
        <f>(I39*21)/100</f>
        <v>0</v>
      </c>
      <c r="P39" t="s">
        <v>27</v>
      </c>
    </row>
    <row r="40" spans="1:18" x14ac:dyDescent="0.2">
      <c r="A40" s="28" t="s">
        <v>55</v>
      </c>
      <c r="E40" s="29" t="s">
        <v>130</v>
      </c>
    </row>
    <row r="41" spans="1:18" ht="76.5" x14ac:dyDescent="0.2">
      <c r="A41" s="30" t="s">
        <v>57</v>
      </c>
      <c r="E41" s="31" t="s">
        <v>131</v>
      </c>
    </row>
    <row r="42" spans="1:18" x14ac:dyDescent="0.2">
      <c r="A42" t="s">
        <v>59</v>
      </c>
      <c r="E42" s="29" t="s">
        <v>65</v>
      </c>
    </row>
    <row r="43" spans="1:18" ht="25.5" x14ac:dyDescent="0.2">
      <c r="A43" s="18" t="s">
        <v>51</v>
      </c>
      <c r="B43" s="23" t="s">
        <v>44</v>
      </c>
      <c r="C43" s="23" t="s">
        <v>132</v>
      </c>
      <c r="D43" s="18" t="s">
        <v>33</v>
      </c>
      <c r="E43" s="24" t="s">
        <v>129</v>
      </c>
      <c r="F43" s="25" t="s">
        <v>117</v>
      </c>
      <c r="G43" s="26">
        <v>98</v>
      </c>
      <c r="H43" s="35">
        <v>0</v>
      </c>
      <c r="I43" s="27">
        <f>ROUND(ROUND(H43,2)*ROUND(G43,3),2)</f>
        <v>0</v>
      </c>
      <c r="J43" s="25" t="s">
        <v>339</v>
      </c>
      <c r="O43">
        <f>(I43*21)/100</f>
        <v>0</v>
      </c>
      <c r="P43" t="s">
        <v>27</v>
      </c>
    </row>
    <row r="44" spans="1:18" x14ac:dyDescent="0.2">
      <c r="A44" s="28" t="s">
        <v>55</v>
      </c>
      <c r="E44" s="29" t="s">
        <v>133</v>
      </c>
    </row>
    <row r="45" spans="1:18" ht="102" x14ac:dyDescent="0.2">
      <c r="A45" s="30" t="s">
        <v>57</v>
      </c>
      <c r="E45" s="31" t="s">
        <v>134</v>
      </c>
    </row>
    <row r="46" spans="1:18" x14ac:dyDescent="0.2">
      <c r="A46" t="s">
        <v>59</v>
      </c>
      <c r="E46" s="29" t="s">
        <v>65</v>
      </c>
    </row>
    <row r="47" spans="1:18" ht="38.25" x14ac:dyDescent="0.2">
      <c r="A47" s="18" t="s">
        <v>51</v>
      </c>
      <c r="B47" s="23" t="s">
        <v>46</v>
      </c>
      <c r="C47" s="23" t="s">
        <v>135</v>
      </c>
      <c r="D47" s="18" t="s">
        <v>33</v>
      </c>
      <c r="E47" s="24" t="s">
        <v>136</v>
      </c>
      <c r="F47" s="25" t="s">
        <v>117</v>
      </c>
      <c r="G47" s="26">
        <v>299</v>
      </c>
      <c r="H47" s="35">
        <v>0</v>
      </c>
      <c r="I47" s="27">
        <f>ROUND(ROUND(H47,2)*ROUND(G47,3),2)</f>
        <v>0</v>
      </c>
      <c r="J47" s="25" t="s">
        <v>339</v>
      </c>
      <c r="O47">
        <f>(I47*21)/100</f>
        <v>0</v>
      </c>
      <c r="P47" t="s">
        <v>27</v>
      </c>
    </row>
    <row r="48" spans="1:18" x14ac:dyDescent="0.2">
      <c r="A48" s="28" t="s">
        <v>55</v>
      </c>
      <c r="E48" s="29" t="s">
        <v>137</v>
      </c>
    </row>
    <row r="49" spans="1:16" ht="127.5" x14ac:dyDescent="0.2">
      <c r="A49" s="30" t="s">
        <v>57</v>
      </c>
      <c r="E49" s="31" t="s">
        <v>138</v>
      </c>
    </row>
    <row r="50" spans="1:16" x14ac:dyDescent="0.2">
      <c r="A50" t="s">
        <v>59</v>
      </c>
      <c r="E50" s="29" t="s">
        <v>65</v>
      </c>
    </row>
    <row r="51" spans="1:16" ht="25.5" x14ac:dyDescent="0.2">
      <c r="A51" s="18" t="s">
        <v>51</v>
      </c>
      <c r="B51" s="23" t="s">
        <v>48</v>
      </c>
      <c r="C51" s="23" t="s">
        <v>139</v>
      </c>
      <c r="D51" s="18" t="s">
        <v>33</v>
      </c>
      <c r="E51" s="24" t="s">
        <v>140</v>
      </c>
      <c r="F51" s="25" t="s">
        <v>141</v>
      </c>
      <c r="G51" s="26">
        <v>576.6</v>
      </c>
      <c r="H51" s="35">
        <v>0</v>
      </c>
      <c r="I51" s="27">
        <f>ROUND(ROUND(H51,2)*ROUND(G51,3),2)</f>
        <v>0</v>
      </c>
      <c r="J51" s="25" t="s">
        <v>339</v>
      </c>
      <c r="O51">
        <f>(I51*21)/100</f>
        <v>0</v>
      </c>
      <c r="P51" t="s">
        <v>27</v>
      </c>
    </row>
    <row r="52" spans="1:16" x14ac:dyDescent="0.2">
      <c r="A52" s="28" t="s">
        <v>55</v>
      </c>
      <c r="E52" s="29" t="s">
        <v>56</v>
      </c>
    </row>
    <row r="53" spans="1:16" ht="25.5" x14ac:dyDescent="0.2">
      <c r="A53" s="30" t="s">
        <v>57</v>
      </c>
      <c r="E53" s="31" t="s">
        <v>142</v>
      </c>
    </row>
    <row r="54" spans="1:16" x14ac:dyDescent="0.2">
      <c r="A54" t="s">
        <v>59</v>
      </c>
      <c r="E54" s="29" t="s">
        <v>65</v>
      </c>
    </row>
    <row r="55" spans="1:16" ht="25.5" x14ac:dyDescent="0.2">
      <c r="A55" s="18" t="s">
        <v>51</v>
      </c>
      <c r="B55" s="23" t="s">
        <v>96</v>
      </c>
      <c r="C55" s="23" t="s">
        <v>143</v>
      </c>
      <c r="D55" s="18" t="s">
        <v>33</v>
      </c>
      <c r="E55" s="24" t="s">
        <v>144</v>
      </c>
      <c r="F55" s="25" t="s">
        <v>54</v>
      </c>
      <c r="G55" s="26">
        <v>1740</v>
      </c>
      <c r="H55" s="35">
        <v>0</v>
      </c>
      <c r="I55" s="27">
        <f>ROUND(ROUND(H55,2)*ROUND(G55,3),2)</f>
        <v>0</v>
      </c>
      <c r="J55" s="25" t="s">
        <v>339</v>
      </c>
      <c r="O55">
        <f>(I55*21)/100</f>
        <v>0</v>
      </c>
      <c r="P55" t="s">
        <v>27</v>
      </c>
    </row>
    <row r="56" spans="1:16" x14ac:dyDescent="0.2">
      <c r="A56" s="28" t="s">
        <v>55</v>
      </c>
      <c r="E56" s="29" t="s">
        <v>56</v>
      </c>
    </row>
    <row r="57" spans="1:16" ht="127.5" x14ac:dyDescent="0.2">
      <c r="A57" s="30" t="s">
        <v>57</v>
      </c>
      <c r="E57" s="31" t="s">
        <v>145</v>
      </c>
    </row>
    <row r="58" spans="1:16" x14ac:dyDescent="0.2">
      <c r="A58" t="s">
        <v>59</v>
      </c>
      <c r="E58" s="29" t="s">
        <v>65</v>
      </c>
    </row>
    <row r="59" spans="1:16" ht="25.5" x14ac:dyDescent="0.2">
      <c r="A59" s="18" t="s">
        <v>51</v>
      </c>
      <c r="B59" s="23" t="s">
        <v>100</v>
      </c>
      <c r="C59" s="23" t="s">
        <v>146</v>
      </c>
      <c r="D59" s="18" t="s">
        <v>33</v>
      </c>
      <c r="E59" s="24" t="s">
        <v>147</v>
      </c>
      <c r="F59" s="25" t="s">
        <v>54</v>
      </c>
      <c r="G59" s="26">
        <v>600</v>
      </c>
      <c r="H59" s="35">
        <v>0</v>
      </c>
      <c r="I59" s="27">
        <f>ROUND(ROUND(H59,2)*ROUND(G59,3),2)</f>
        <v>0</v>
      </c>
      <c r="J59" s="25" t="s">
        <v>339</v>
      </c>
      <c r="O59">
        <f>(I59*21)/100</f>
        <v>0</v>
      </c>
      <c r="P59" t="s">
        <v>27</v>
      </c>
    </row>
    <row r="60" spans="1:16" x14ac:dyDescent="0.2">
      <c r="A60" s="28" t="s">
        <v>55</v>
      </c>
      <c r="E60" s="29" t="s">
        <v>56</v>
      </c>
    </row>
    <row r="61" spans="1:16" ht="102" x14ac:dyDescent="0.2">
      <c r="A61" s="30" t="s">
        <v>57</v>
      </c>
      <c r="E61" s="31" t="s">
        <v>148</v>
      </c>
    </row>
    <row r="62" spans="1:16" x14ac:dyDescent="0.2">
      <c r="A62" t="s">
        <v>59</v>
      </c>
      <c r="E62" s="29" t="s">
        <v>65</v>
      </c>
    </row>
    <row r="63" spans="1:16" ht="25.5" x14ac:dyDescent="0.2">
      <c r="A63" s="18" t="s">
        <v>51</v>
      </c>
      <c r="B63" s="23" t="s">
        <v>104</v>
      </c>
      <c r="C63" s="23" t="s">
        <v>149</v>
      </c>
      <c r="D63" s="18" t="s">
        <v>33</v>
      </c>
      <c r="E63" s="24" t="s">
        <v>150</v>
      </c>
      <c r="F63" s="25" t="s">
        <v>141</v>
      </c>
      <c r="G63" s="26">
        <v>1350</v>
      </c>
      <c r="H63" s="35">
        <v>0</v>
      </c>
      <c r="I63" s="27">
        <f>ROUND(ROUND(H63,2)*ROUND(G63,3),2)</f>
        <v>0</v>
      </c>
      <c r="J63" s="25" t="s">
        <v>339</v>
      </c>
      <c r="O63">
        <f>(I63*21)/100</f>
        <v>0</v>
      </c>
      <c r="P63" t="s">
        <v>27</v>
      </c>
    </row>
    <row r="64" spans="1:16" x14ac:dyDescent="0.2">
      <c r="A64" s="28" t="s">
        <v>55</v>
      </c>
      <c r="E64" s="29" t="s">
        <v>56</v>
      </c>
    </row>
    <row r="65" spans="1:16" ht="51" x14ac:dyDescent="0.2">
      <c r="A65" s="30" t="s">
        <v>57</v>
      </c>
      <c r="E65" s="31" t="s">
        <v>151</v>
      </c>
    </row>
    <row r="66" spans="1:16" x14ac:dyDescent="0.2">
      <c r="A66" t="s">
        <v>59</v>
      </c>
      <c r="E66" s="29" t="s">
        <v>65</v>
      </c>
    </row>
    <row r="67" spans="1:16" x14ac:dyDescent="0.2">
      <c r="A67" s="18" t="s">
        <v>51</v>
      </c>
      <c r="B67" s="23" t="s">
        <v>108</v>
      </c>
      <c r="C67" s="23" t="s">
        <v>152</v>
      </c>
      <c r="D67" s="18" t="s">
        <v>33</v>
      </c>
      <c r="E67" s="24" t="s">
        <v>153</v>
      </c>
      <c r="F67" s="25" t="s">
        <v>141</v>
      </c>
      <c r="G67" s="26">
        <v>460</v>
      </c>
      <c r="H67" s="35">
        <v>0</v>
      </c>
      <c r="I67" s="27">
        <f>ROUND(ROUND(H67,2)*ROUND(G67,3),2)</f>
        <v>0</v>
      </c>
      <c r="J67" s="25" t="s">
        <v>339</v>
      </c>
      <c r="O67">
        <f>(I67*21)/100</f>
        <v>0</v>
      </c>
      <c r="P67" t="s">
        <v>27</v>
      </c>
    </row>
    <row r="68" spans="1:16" x14ac:dyDescent="0.2">
      <c r="A68" s="28" t="s">
        <v>55</v>
      </c>
      <c r="E68" s="29" t="s">
        <v>56</v>
      </c>
    </row>
    <row r="69" spans="1:16" ht="25.5" x14ac:dyDescent="0.2">
      <c r="A69" s="30" t="s">
        <v>57</v>
      </c>
      <c r="E69" s="31" t="s">
        <v>154</v>
      </c>
    </row>
    <row r="70" spans="1:16" x14ac:dyDescent="0.2">
      <c r="A70" t="s">
        <v>59</v>
      </c>
      <c r="E70" s="29" t="s">
        <v>65</v>
      </c>
    </row>
    <row r="71" spans="1:16" x14ac:dyDescent="0.2">
      <c r="A71" s="18" t="s">
        <v>51</v>
      </c>
      <c r="B71" s="23" t="s">
        <v>155</v>
      </c>
      <c r="C71" s="23" t="s">
        <v>156</v>
      </c>
      <c r="D71" s="18" t="s">
        <v>33</v>
      </c>
      <c r="E71" s="24" t="s">
        <v>157</v>
      </c>
      <c r="F71" s="25" t="s">
        <v>141</v>
      </c>
      <c r="G71" s="26">
        <v>1230</v>
      </c>
      <c r="H71" s="35">
        <v>0</v>
      </c>
      <c r="I71" s="27">
        <f>ROUND(ROUND(H71,2)*ROUND(G71,3),2)</f>
        <v>0</v>
      </c>
      <c r="J71" s="25" t="s">
        <v>339</v>
      </c>
      <c r="O71">
        <f>(I71*21)/100</f>
        <v>0</v>
      </c>
      <c r="P71" t="s">
        <v>27</v>
      </c>
    </row>
    <row r="72" spans="1:16" x14ac:dyDescent="0.2">
      <c r="A72" s="28" t="s">
        <v>55</v>
      </c>
      <c r="E72" s="29" t="s">
        <v>56</v>
      </c>
    </row>
    <row r="73" spans="1:16" ht="25.5" x14ac:dyDescent="0.2">
      <c r="A73" s="30" t="s">
        <v>57</v>
      </c>
      <c r="E73" s="31" t="s">
        <v>158</v>
      </c>
    </row>
    <row r="74" spans="1:16" x14ac:dyDescent="0.2">
      <c r="A74" t="s">
        <v>59</v>
      </c>
      <c r="E74" s="29" t="s">
        <v>65</v>
      </c>
    </row>
    <row r="75" spans="1:16" x14ac:dyDescent="0.2">
      <c r="A75" s="18" t="s">
        <v>51</v>
      </c>
      <c r="B75" s="23" t="s">
        <v>159</v>
      </c>
      <c r="C75" s="23" t="s">
        <v>160</v>
      </c>
      <c r="D75" s="18" t="s">
        <v>33</v>
      </c>
      <c r="E75" s="24" t="s">
        <v>161</v>
      </c>
      <c r="F75" s="25" t="s">
        <v>117</v>
      </c>
      <c r="G75" s="26">
        <v>80</v>
      </c>
      <c r="H75" s="35">
        <v>0</v>
      </c>
      <c r="I75" s="27">
        <f>ROUND(ROUND(H75,2)*ROUND(G75,3),2)</f>
        <v>0</v>
      </c>
      <c r="J75" s="25" t="s">
        <v>339</v>
      </c>
      <c r="O75">
        <f>(I75*21)/100</f>
        <v>0</v>
      </c>
      <c r="P75" t="s">
        <v>27</v>
      </c>
    </row>
    <row r="76" spans="1:16" x14ac:dyDescent="0.2">
      <c r="A76" s="28" t="s">
        <v>55</v>
      </c>
      <c r="E76" s="29" t="s">
        <v>56</v>
      </c>
    </row>
    <row r="77" spans="1:16" x14ac:dyDescent="0.2">
      <c r="A77" s="30" t="s">
        <v>57</v>
      </c>
      <c r="E77" s="31" t="s">
        <v>162</v>
      </c>
    </row>
    <row r="78" spans="1:16" x14ac:dyDescent="0.2">
      <c r="A78" t="s">
        <v>59</v>
      </c>
      <c r="E78" s="29" t="s">
        <v>65</v>
      </c>
    </row>
    <row r="79" spans="1:16" x14ac:dyDescent="0.2">
      <c r="A79" s="18" t="s">
        <v>51</v>
      </c>
      <c r="B79" s="23" t="s">
        <v>163</v>
      </c>
      <c r="C79" s="23" t="s">
        <v>164</v>
      </c>
      <c r="D79" s="18" t="s">
        <v>33</v>
      </c>
      <c r="E79" s="24" t="s">
        <v>165</v>
      </c>
      <c r="F79" s="25" t="s">
        <v>117</v>
      </c>
      <c r="G79" s="26">
        <v>60</v>
      </c>
      <c r="H79" s="35">
        <v>0</v>
      </c>
      <c r="I79" s="27">
        <f>ROUND(ROUND(H79,2)*ROUND(G79,3),2)</f>
        <v>0</v>
      </c>
      <c r="J79" s="25" t="s">
        <v>339</v>
      </c>
      <c r="O79">
        <f>(I79*21)/100</f>
        <v>0</v>
      </c>
      <c r="P79" t="s">
        <v>27</v>
      </c>
    </row>
    <row r="80" spans="1:16" x14ac:dyDescent="0.2">
      <c r="A80" s="28" t="s">
        <v>55</v>
      </c>
      <c r="E80" s="29" t="s">
        <v>56</v>
      </c>
    </row>
    <row r="81" spans="1:16" x14ac:dyDescent="0.2">
      <c r="A81" s="30" t="s">
        <v>57</v>
      </c>
      <c r="E81" s="31" t="s">
        <v>166</v>
      </c>
    </row>
    <row r="82" spans="1:16" x14ac:dyDescent="0.2">
      <c r="A82" t="s">
        <v>59</v>
      </c>
      <c r="E82" s="29" t="s">
        <v>65</v>
      </c>
    </row>
    <row r="83" spans="1:16" x14ac:dyDescent="0.2">
      <c r="A83" s="18" t="s">
        <v>51</v>
      </c>
      <c r="B83" s="23" t="s">
        <v>167</v>
      </c>
      <c r="C83" s="23" t="s">
        <v>168</v>
      </c>
      <c r="D83" s="18" t="s">
        <v>33</v>
      </c>
      <c r="E83" s="24" t="s">
        <v>169</v>
      </c>
      <c r="F83" s="25" t="s">
        <v>117</v>
      </c>
      <c r="G83" s="26">
        <v>12000</v>
      </c>
      <c r="H83" s="35">
        <v>0</v>
      </c>
      <c r="I83" s="27">
        <f>ROUND(ROUND(H83,2)*ROUND(G83,3),2)</f>
        <v>0</v>
      </c>
      <c r="J83" s="25" t="s">
        <v>339</v>
      </c>
      <c r="O83">
        <f>(I83*21)/100</f>
        <v>0</v>
      </c>
      <c r="P83" t="s">
        <v>27</v>
      </c>
    </row>
    <row r="84" spans="1:16" x14ac:dyDescent="0.2">
      <c r="A84" s="28" t="s">
        <v>55</v>
      </c>
      <c r="E84" s="29" t="s">
        <v>170</v>
      </c>
    </row>
    <row r="85" spans="1:16" ht="38.25" x14ac:dyDescent="0.2">
      <c r="A85" s="30" t="s">
        <v>57</v>
      </c>
      <c r="E85" s="31" t="s">
        <v>171</v>
      </c>
    </row>
    <row r="86" spans="1:16" x14ac:dyDescent="0.2">
      <c r="A86" t="s">
        <v>59</v>
      </c>
      <c r="E86" s="29" t="s">
        <v>65</v>
      </c>
    </row>
    <row r="87" spans="1:16" ht="25.5" x14ac:dyDescent="0.2">
      <c r="A87" s="18" t="s">
        <v>51</v>
      </c>
      <c r="B87" s="23" t="s">
        <v>172</v>
      </c>
      <c r="C87" s="23" t="s">
        <v>173</v>
      </c>
      <c r="D87" s="18" t="s">
        <v>33</v>
      </c>
      <c r="E87" s="24" t="s">
        <v>174</v>
      </c>
      <c r="F87" s="25" t="s">
        <v>54</v>
      </c>
      <c r="G87" s="26">
        <v>53.607999999999997</v>
      </c>
      <c r="H87" s="35">
        <v>0</v>
      </c>
      <c r="I87" s="27">
        <f>ROUND(ROUND(H87,2)*ROUND(G87,3),2)</f>
        <v>0</v>
      </c>
      <c r="J87" s="25" t="s">
        <v>339</v>
      </c>
      <c r="O87">
        <f>(I87*21)/100</f>
        <v>0</v>
      </c>
      <c r="P87" t="s">
        <v>27</v>
      </c>
    </row>
    <row r="88" spans="1:16" x14ac:dyDescent="0.2">
      <c r="A88" s="28" t="s">
        <v>55</v>
      </c>
      <c r="E88" s="29" t="s">
        <v>56</v>
      </c>
    </row>
    <row r="89" spans="1:16" ht="25.5" x14ac:dyDescent="0.2">
      <c r="A89" s="30" t="s">
        <v>57</v>
      </c>
      <c r="E89" s="31" t="s">
        <v>175</v>
      </c>
    </row>
    <row r="90" spans="1:16" x14ac:dyDescent="0.2">
      <c r="A90" t="s">
        <v>59</v>
      </c>
      <c r="E90" s="29" t="s">
        <v>65</v>
      </c>
    </row>
    <row r="91" spans="1:16" x14ac:dyDescent="0.2">
      <c r="A91" s="18" t="s">
        <v>51</v>
      </c>
      <c r="B91" s="23" t="s">
        <v>176</v>
      </c>
      <c r="C91" s="23" t="s">
        <v>177</v>
      </c>
      <c r="D91" s="18" t="s">
        <v>33</v>
      </c>
      <c r="E91" s="24" t="s">
        <v>178</v>
      </c>
      <c r="F91" s="25" t="s">
        <v>179</v>
      </c>
      <c r="G91" s="26">
        <v>26.803999999999998</v>
      </c>
      <c r="H91" s="35">
        <v>0</v>
      </c>
      <c r="I91" s="27">
        <f>ROUND(ROUND(H91,2)*ROUND(G91,3),2)</f>
        <v>0</v>
      </c>
      <c r="J91" s="25" t="s">
        <v>339</v>
      </c>
      <c r="O91">
        <f>(I91*21)/100</f>
        <v>0</v>
      </c>
      <c r="P91" t="s">
        <v>27</v>
      </c>
    </row>
    <row r="92" spans="1:16" x14ac:dyDescent="0.2">
      <c r="A92" s="28" t="s">
        <v>55</v>
      </c>
      <c r="E92" s="29" t="s">
        <v>56</v>
      </c>
    </row>
    <row r="93" spans="1:16" x14ac:dyDescent="0.2">
      <c r="A93" s="30" t="s">
        <v>57</v>
      </c>
      <c r="E93" s="31" t="s">
        <v>180</v>
      </c>
    </row>
    <row r="94" spans="1:16" x14ac:dyDescent="0.2">
      <c r="A94" t="s">
        <v>59</v>
      </c>
      <c r="E94" s="29" t="s">
        <v>65</v>
      </c>
    </row>
    <row r="95" spans="1:16" ht="25.5" x14ac:dyDescent="0.2">
      <c r="A95" s="18" t="s">
        <v>51</v>
      </c>
      <c r="B95" s="23" t="s">
        <v>181</v>
      </c>
      <c r="C95" s="23" t="s">
        <v>182</v>
      </c>
      <c r="D95" s="18" t="s">
        <v>33</v>
      </c>
      <c r="E95" s="24" t="s">
        <v>183</v>
      </c>
      <c r="F95" s="25" t="s">
        <v>54</v>
      </c>
      <c r="G95" s="26">
        <v>53.607999999999997</v>
      </c>
      <c r="H95" s="35">
        <v>0</v>
      </c>
      <c r="I95" s="27">
        <f>ROUND(ROUND(H95,2)*ROUND(G95,3),2)</f>
        <v>0</v>
      </c>
      <c r="J95" s="25" t="s">
        <v>339</v>
      </c>
      <c r="O95">
        <f>(I95*21)/100</f>
        <v>0</v>
      </c>
      <c r="P95" t="s">
        <v>27</v>
      </c>
    </row>
    <row r="96" spans="1:16" x14ac:dyDescent="0.2">
      <c r="A96" s="28" t="s">
        <v>55</v>
      </c>
      <c r="E96" s="29" t="s">
        <v>56</v>
      </c>
    </row>
    <row r="97" spans="1:16" ht="25.5" x14ac:dyDescent="0.2">
      <c r="A97" s="30" t="s">
        <v>57</v>
      </c>
      <c r="E97" s="31" t="s">
        <v>184</v>
      </c>
    </row>
    <row r="98" spans="1:16" x14ac:dyDescent="0.2">
      <c r="A98" t="s">
        <v>59</v>
      </c>
      <c r="E98" s="29" t="s">
        <v>65</v>
      </c>
    </row>
    <row r="99" spans="1:16" x14ac:dyDescent="0.2">
      <c r="A99" s="18" t="s">
        <v>51</v>
      </c>
      <c r="B99" s="23" t="s">
        <v>185</v>
      </c>
      <c r="C99" s="23" t="s">
        <v>186</v>
      </c>
      <c r="D99" s="18" t="s">
        <v>33</v>
      </c>
      <c r="E99" s="24" t="s">
        <v>187</v>
      </c>
      <c r="F99" s="25" t="s">
        <v>179</v>
      </c>
      <c r="G99" s="26">
        <v>29.484000000000002</v>
      </c>
      <c r="H99" s="35">
        <v>0</v>
      </c>
      <c r="I99" s="27">
        <f>ROUND(ROUND(H99,2)*ROUND(G99,3),2)</f>
        <v>0</v>
      </c>
      <c r="J99" s="25" t="s">
        <v>339</v>
      </c>
      <c r="O99">
        <f>(I99*21)/100</f>
        <v>0</v>
      </c>
      <c r="P99" t="s">
        <v>27</v>
      </c>
    </row>
    <row r="100" spans="1:16" x14ac:dyDescent="0.2">
      <c r="A100" s="28" t="s">
        <v>55</v>
      </c>
      <c r="E100" s="29" t="s">
        <v>56</v>
      </c>
    </row>
    <row r="101" spans="1:16" ht="25.5" x14ac:dyDescent="0.2">
      <c r="A101" s="30" t="s">
        <v>57</v>
      </c>
      <c r="E101" s="31" t="s">
        <v>188</v>
      </c>
    </row>
    <row r="102" spans="1:16" x14ac:dyDescent="0.2">
      <c r="A102" t="s">
        <v>59</v>
      </c>
      <c r="E102" s="29" t="s">
        <v>65</v>
      </c>
    </row>
    <row r="103" spans="1:16" x14ac:dyDescent="0.2">
      <c r="A103" s="18" t="s">
        <v>51</v>
      </c>
      <c r="B103" s="23" t="s">
        <v>189</v>
      </c>
      <c r="C103" s="23" t="s">
        <v>190</v>
      </c>
      <c r="D103" s="18" t="s">
        <v>33</v>
      </c>
      <c r="E103" s="24" t="s">
        <v>191</v>
      </c>
      <c r="F103" s="25" t="s">
        <v>54</v>
      </c>
      <c r="G103" s="26">
        <v>150.5</v>
      </c>
      <c r="H103" s="35">
        <v>0</v>
      </c>
      <c r="I103" s="27">
        <f>ROUND(ROUND(H103,2)*ROUND(G103,3),2)</f>
        <v>0</v>
      </c>
      <c r="J103" s="25" t="s">
        <v>339</v>
      </c>
      <c r="O103">
        <f>(I103*21)/100</f>
        <v>0</v>
      </c>
      <c r="P103" t="s">
        <v>27</v>
      </c>
    </row>
    <row r="104" spans="1:16" x14ac:dyDescent="0.2">
      <c r="A104" s="28" t="s">
        <v>55</v>
      </c>
      <c r="E104" s="29" t="s">
        <v>56</v>
      </c>
    </row>
    <row r="105" spans="1:16" ht="38.25" x14ac:dyDescent="0.2">
      <c r="A105" s="30" t="s">
        <v>57</v>
      </c>
      <c r="E105" s="31" t="s">
        <v>192</v>
      </c>
    </row>
    <row r="106" spans="1:16" x14ac:dyDescent="0.2">
      <c r="A106" t="s">
        <v>59</v>
      </c>
      <c r="E106" s="29" t="s">
        <v>65</v>
      </c>
    </row>
    <row r="107" spans="1:16" x14ac:dyDescent="0.2">
      <c r="A107" s="18" t="s">
        <v>51</v>
      </c>
      <c r="B107" s="23" t="s">
        <v>193</v>
      </c>
      <c r="C107" s="23" t="s">
        <v>194</v>
      </c>
      <c r="D107" s="18" t="s">
        <v>33</v>
      </c>
      <c r="E107" s="24" t="s">
        <v>195</v>
      </c>
      <c r="F107" s="25" t="s">
        <v>54</v>
      </c>
      <c r="G107" s="26">
        <v>150.5</v>
      </c>
      <c r="H107" s="35">
        <v>0</v>
      </c>
      <c r="I107" s="27">
        <f>ROUND(ROUND(H107,2)*ROUND(G107,3),2)</f>
        <v>0</v>
      </c>
      <c r="J107" s="25" t="s">
        <v>339</v>
      </c>
      <c r="O107">
        <f>(I107*21)/100</f>
        <v>0</v>
      </c>
      <c r="P107" t="s">
        <v>27</v>
      </c>
    </row>
    <row r="108" spans="1:16" x14ac:dyDescent="0.2">
      <c r="A108" s="28" t="s">
        <v>55</v>
      </c>
      <c r="E108" s="29" t="s">
        <v>56</v>
      </c>
    </row>
    <row r="109" spans="1:16" ht="38.25" x14ac:dyDescent="0.2">
      <c r="A109" s="30" t="s">
        <v>57</v>
      </c>
      <c r="E109" s="31" t="s">
        <v>192</v>
      </c>
    </row>
    <row r="110" spans="1:16" x14ac:dyDescent="0.2">
      <c r="A110" t="s">
        <v>59</v>
      </c>
      <c r="E110" s="29" t="s">
        <v>65</v>
      </c>
    </row>
    <row r="111" spans="1:16" x14ac:dyDescent="0.2">
      <c r="A111" s="18" t="s">
        <v>51</v>
      </c>
      <c r="B111" s="23" t="s">
        <v>196</v>
      </c>
      <c r="C111" s="23" t="s">
        <v>197</v>
      </c>
      <c r="D111" s="18" t="s">
        <v>33</v>
      </c>
      <c r="E111" s="24" t="s">
        <v>198</v>
      </c>
      <c r="F111" s="25" t="s">
        <v>63</v>
      </c>
      <c r="G111" s="26">
        <v>5.35</v>
      </c>
      <c r="H111" s="35">
        <v>0</v>
      </c>
      <c r="I111" s="27">
        <f>ROUND(ROUND(H111,2)*ROUND(G111,3),2)</f>
        <v>0</v>
      </c>
      <c r="J111" s="25" t="s">
        <v>339</v>
      </c>
      <c r="O111">
        <f>(I111*21)/100</f>
        <v>0</v>
      </c>
      <c r="P111" t="s">
        <v>27</v>
      </c>
    </row>
    <row r="112" spans="1:16" x14ac:dyDescent="0.2">
      <c r="A112" s="28" t="s">
        <v>55</v>
      </c>
      <c r="E112" s="29" t="s">
        <v>56</v>
      </c>
    </row>
    <row r="113" spans="1:16" ht="25.5" x14ac:dyDescent="0.2">
      <c r="A113" s="30" t="s">
        <v>57</v>
      </c>
      <c r="E113" s="31" t="s">
        <v>199</v>
      </c>
    </row>
    <row r="114" spans="1:16" x14ac:dyDescent="0.2">
      <c r="A114" t="s">
        <v>59</v>
      </c>
      <c r="E114" s="29" t="s">
        <v>65</v>
      </c>
    </row>
    <row r="115" spans="1:16" x14ac:dyDescent="0.2">
      <c r="A115" s="18" t="s">
        <v>51</v>
      </c>
      <c r="B115" s="23" t="s">
        <v>200</v>
      </c>
      <c r="C115" s="23" t="s">
        <v>201</v>
      </c>
      <c r="D115" s="18" t="s">
        <v>33</v>
      </c>
      <c r="E115" s="24" t="s">
        <v>202</v>
      </c>
      <c r="F115" s="25" t="s">
        <v>63</v>
      </c>
      <c r="G115" s="26">
        <v>5.35</v>
      </c>
      <c r="H115" s="35">
        <v>0</v>
      </c>
      <c r="I115" s="27">
        <f>ROUND(ROUND(H115,2)*ROUND(G115,3),2)</f>
        <v>0</v>
      </c>
      <c r="J115" s="25" t="s">
        <v>339</v>
      </c>
      <c r="O115">
        <f>(I115*21)/100</f>
        <v>0</v>
      </c>
      <c r="P115" t="s">
        <v>27</v>
      </c>
    </row>
    <row r="116" spans="1:16" x14ac:dyDescent="0.2">
      <c r="A116" s="28" t="s">
        <v>55</v>
      </c>
      <c r="E116" s="29" t="s">
        <v>56</v>
      </c>
    </row>
    <row r="117" spans="1:16" ht="25.5" x14ac:dyDescent="0.2">
      <c r="A117" s="30" t="s">
        <v>57</v>
      </c>
      <c r="E117" s="31" t="s">
        <v>203</v>
      </c>
    </row>
    <row r="118" spans="1:16" x14ac:dyDescent="0.2">
      <c r="A118" t="s">
        <v>59</v>
      </c>
      <c r="E118" s="29" t="s">
        <v>65</v>
      </c>
    </row>
    <row r="119" spans="1:16" x14ac:dyDescent="0.2">
      <c r="A119" s="18" t="s">
        <v>51</v>
      </c>
      <c r="B119" s="23" t="s">
        <v>204</v>
      </c>
      <c r="C119" s="23" t="s">
        <v>205</v>
      </c>
      <c r="D119" s="18" t="s">
        <v>33</v>
      </c>
      <c r="E119" s="24" t="s">
        <v>206</v>
      </c>
      <c r="F119" s="25" t="s">
        <v>54</v>
      </c>
      <c r="G119" s="26">
        <v>4.28</v>
      </c>
      <c r="H119" s="35">
        <v>0</v>
      </c>
      <c r="I119" s="27">
        <f>ROUND(ROUND(H119,2)*ROUND(G119,3),2)</f>
        <v>0</v>
      </c>
      <c r="J119" s="25" t="s">
        <v>339</v>
      </c>
      <c r="O119">
        <f>(I119*21)/100</f>
        <v>0</v>
      </c>
      <c r="P119" t="s">
        <v>27</v>
      </c>
    </row>
    <row r="120" spans="1:16" x14ac:dyDescent="0.2">
      <c r="A120" s="28" t="s">
        <v>55</v>
      </c>
      <c r="E120" s="29" t="s">
        <v>56</v>
      </c>
    </row>
    <row r="121" spans="1:16" ht="25.5" x14ac:dyDescent="0.2">
      <c r="A121" s="30" t="s">
        <v>57</v>
      </c>
      <c r="E121" s="31" t="s">
        <v>207</v>
      </c>
    </row>
    <row r="122" spans="1:16" x14ac:dyDescent="0.2">
      <c r="A122" t="s">
        <v>59</v>
      </c>
      <c r="E122" s="29" t="s">
        <v>65</v>
      </c>
    </row>
    <row r="123" spans="1:16" ht="25.5" x14ac:dyDescent="0.2">
      <c r="A123" s="18" t="s">
        <v>51</v>
      </c>
      <c r="B123" s="23" t="s">
        <v>208</v>
      </c>
      <c r="C123" s="23" t="s">
        <v>209</v>
      </c>
      <c r="D123" s="18" t="s">
        <v>33</v>
      </c>
      <c r="E123" s="24" t="s">
        <v>210</v>
      </c>
      <c r="F123" s="25" t="s">
        <v>63</v>
      </c>
      <c r="G123" s="26">
        <v>1</v>
      </c>
      <c r="H123" s="35">
        <v>0</v>
      </c>
      <c r="I123" s="27">
        <f>ROUND(ROUND(H123,2)*ROUND(G123,3),2)</f>
        <v>0</v>
      </c>
      <c r="J123" s="25" t="s">
        <v>339</v>
      </c>
      <c r="O123">
        <f>(I123*21)/100</f>
        <v>0</v>
      </c>
      <c r="P123" t="s">
        <v>27</v>
      </c>
    </row>
    <row r="124" spans="1:16" x14ac:dyDescent="0.2">
      <c r="A124" s="28" t="s">
        <v>55</v>
      </c>
      <c r="E124" s="29" t="s">
        <v>56</v>
      </c>
    </row>
    <row r="125" spans="1:16" ht="38.25" x14ac:dyDescent="0.2">
      <c r="A125" s="30" t="s">
        <v>57</v>
      </c>
      <c r="E125" s="31" t="s">
        <v>211</v>
      </c>
    </row>
    <row r="126" spans="1:16" ht="38.25" x14ac:dyDescent="0.2">
      <c r="A126" t="s">
        <v>59</v>
      </c>
      <c r="E126" s="29" t="s">
        <v>212</v>
      </c>
    </row>
    <row r="127" spans="1:16" ht="25.5" x14ac:dyDescent="0.2">
      <c r="A127" s="18" t="s">
        <v>51</v>
      </c>
      <c r="B127" s="23" t="s">
        <v>213</v>
      </c>
      <c r="C127" s="23" t="s">
        <v>73</v>
      </c>
      <c r="D127" s="18" t="s">
        <v>33</v>
      </c>
      <c r="E127" s="24" t="s">
        <v>74</v>
      </c>
      <c r="F127" s="25" t="s">
        <v>63</v>
      </c>
      <c r="G127" s="26">
        <v>170</v>
      </c>
      <c r="H127" s="35">
        <v>0</v>
      </c>
      <c r="I127" s="27">
        <f>ROUND(ROUND(H127,2)*ROUND(G127,3),2)</f>
        <v>0</v>
      </c>
      <c r="J127" s="25" t="s">
        <v>339</v>
      </c>
      <c r="O127">
        <f>(I127*21)/100</f>
        <v>0</v>
      </c>
      <c r="P127" t="s">
        <v>27</v>
      </c>
    </row>
    <row r="128" spans="1:16" x14ac:dyDescent="0.2">
      <c r="A128" s="28" t="s">
        <v>55</v>
      </c>
      <c r="E128" s="29" t="s">
        <v>56</v>
      </c>
    </row>
    <row r="129" spans="1:16" ht="114.75" x14ac:dyDescent="0.2">
      <c r="A129" s="30" t="s">
        <v>57</v>
      </c>
      <c r="E129" s="31" t="s">
        <v>214</v>
      </c>
    </row>
    <row r="130" spans="1:16" x14ac:dyDescent="0.2">
      <c r="A130" t="s">
        <v>59</v>
      </c>
      <c r="E130" s="29" t="s">
        <v>65</v>
      </c>
    </row>
    <row r="131" spans="1:16" ht="25.5" x14ac:dyDescent="0.2">
      <c r="A131" s="18" t="s">
        <v>51</v>
      </c>
      <c r="B131" s="23" t="s">
        <v>215</v>
      </c>
      <c r="C131" s="23" t="s">
        <v>76</v>
      </c>
      <c r="D131" s="18" t="s">
        <v>33</v>
      </c>
      <c r="E131" s="24" t="s">
        <v>74</v>
      </c>
      <c r="F131" s="25" t="s">
        <v>63</v>
      </c>
      <c r="G131" s="26">
        <v>170</v>
      </c>
      <c r="H131" s="35">
        <v>0</v>
      </c>
      <c r="I131" s="27">
        <f>ROUND(ROUND(H131,2)*ROUND(G131,3),2)</f>
        <v>0</v>
      </c>
      <c r="J131" s="25" t="s">
        <v>339</v>
      </c>
      <c r="O131">
        <f>(I131*21)/100</f>
        <v>0</v>
      </c>
      <c r="P131" t="s">
        <v>27</v>
      </c>
    </row>
    <row r="132" spans="1:16" x14ac:dyDescent="0.2">
      <c r="A132" s="28" t="s">
        <v>55</v>
      </c>
      <c r="E132" s="29" t="s">
        <v>56</v>
      </c>
    </row>
    <row r="133" spans="1:16" x14ac:dyDescent="0.2">
      <c r="A133" s="30" t="s">
        <v>57</v>
      </c>
      <c r="E133" s="31" t="s">
        <v>216</v>
      </c>
    </row>
    <row r="134" spans="1:16" x14ac:dyDescent="0.2">
      <c r="A134" t="s">
        <v>59</v>
      </c>
      <c r="E134" s="29" t="s">
        <v>65</v>
      </c>
    </row>
    <row r="135" spans="1:16" ht="25.5" x14ac:dyDescent="0.2">
      <c r="A135" s="18" t="s">
        <v>51</v>
      </c>
      <c r="B135" s="23" t="s">
        <v>217</v>
      </c>
      <c r="C135" s="23" t="s">
        <v>79</v>
      </c>
      <c r="D135" s="18" t="s">
        <v>33</v>
      </c>
      <c r="E135" s="24" t="s">
        <v>80</v>
      </c>
      <c r="F135" s="25" t="s">
        <v>54</v>
      </c>
      <c r="G135" s="26">
        <v>1500</v>
      </c>
      <c r="H135" s="35">
        <v>0</v>
      </c>
      <c r="I135" s="27">
        <f>ROUND(ROUND(H135,2)*ROUND(G135,3),2)</f>
        <v>0</v>
      </c>
      <c r="J135" s="25" t="s">
        <v>339</v>
      </c>
      <c r="O135">
        <f>(I135*21)/100</f>
        <v>0</v>
      </c>
      <c r="P135" t="s">
        <v>27</v>
      </c>
    </row>
    <row r="136" spans="1:16" x14ac:dyDescent="0.2">
      <c r="A136" s="28" t="s">
        <v>55</v>
      </c>
      <c r="E136" s="29" t="s">
        <v>56</v>
      </c>
    </row>
    <row r="137" spans="1:16" ht="63.75" x14ac:dyDescent="0.2">
      <c r="A137" s="30" t="s">
        <v>57</v>
      </c>
      <c r="E137" s="31" t="s">
        <v>218</v>
      </c>
    </row>
    <row r="138" spans="1:16" x14ac:dyDescent="0.2">
      <c r="A138" t="s">
        <v>59</v>
      </c>
      <c r="E138" s="29" t="s">
        <v>65</v>
      </c>
    </row>
    <row r="139" spans="1:16" x14ac:dyDescent="0.2">
      <c r="A139" s="18" t="s">
        <v>51</v>
      </c>
      <c r="B139" s="23" t="s">
        <v>219</v>
      </c>
      <c r="C139" s="23" t="s">
        <v>83</v>
      </c>
      <c r="D139" s="18" t="s">
        <v>33</v>
      </c>
      <c r="E139" s="24" t="s">
        <v>84</v>
      </c>
      <c r="F139" s="25" t="s">
        <v>54</v>
      </c>
      <c r="G139" s="26">
        <v>1900</v>
      </c>
      <c r="H139" s="35">
        <v>0</v>
      </c>
      <c r="I139" s="27">
        <f>ROUND(ROUND(H139,2)*ROUND(G139,3),2)</f>
        <v>0</v>
      </c>
      <c r="J139" s="25" t="s">
        <v>339</v>
      </c>
      <c r="O139">
        <f>(I139*21)/100</f>
        <v>0</v>
      </c>
      <c r="P139" t="s">
        <v>27</v>
      </c>
    </row>
    <row r="140" spans="1:16" x14ac:dyDescent="0.2">
      <c r="A140" s="28" t="s">
        <v>55</v>
      </c>
      <c r="E140" s="29" t="s">
        <v>56</v>
      </c>
    </row>
    <row r="141" spans="1:16" ht="25.5" x14ac:dyDescent="0.2">
      <c r="A141" s="30" t="s">
        <v>57</v>
      </c>
      <c r="E141" s="31" t="s">
        <v>220</v>
      </c>
    </row>
    <row r="142" spans="1:16" x14ac:dyDescent="0.2">
      <c r="A142" t="s">
        <v>59</v>
      </c>
      <c r="E142" s="29" t="s">
        <v>65</v>
      </c>
    </row>
    <row r="143" spans="1:16" ht="25.5" x14ac:dyDescent="0.2">
      <c r="A143" s="18" t="s">
        <v>51</v>
      </c>
      <c r="B143" s="23" t="s">
        <v>221</v>
      </c>
      <c r="C143" s="23" t="s">
        <v>86</v>
      </c>
      <c r="D143" s="18" t="s">
        <v>33</v>
      </c>
      <c r="E143" s="24" t="s">
        <v>87</v>
      </c>
      <c r="F143" s="25" t="s">
        <v>54</v>
      </c>
      <c r="G143" s="26">
        <v>1500</v>
      </c>
      <c r="H143" s="35">
        <v>0</v>
      </c>
      <c r="I143" s="27">
        <f>ROUND(ROUND(H143,2)*ROUND(G143,3),2)</f>
        <v>0</v>
      </c>
      <c r="J143" s="25" t="s">
        <v>339</v>
      </c>
      <c r="O143">
        <f>(I143*21)/100</f>
        <v>0</v>
      </c>
      <c r="P143" t="s">
        <v>27</v>
      </c>
    </row>
    <row r="144" spans="1:16" x14ac:dyDescent="0.2">
      <c r="A144" s="28" t="s">
        <v>55</v>
      </c>
      <c r="E144" s="29" t="s">
        <v>56</v>
      </c>
    </row>
    <row r="145" spans="1:16" x14ac:dyDescent="0.2">
      <c r="A145" s="30" t="s">
        <v>57</v>
      </c>
      <c r="E145" s="31" t="s">
        <v>88</v>
      </c>
    </row>
    <row r="146" spans="1:16" x14ac:dyDescent="0.2">
      <c r="A146" t="s">
        <v>59</v>
      </c>
      <c r="E146" s="29" t="s">
        <v>65</v>
      </c>
    </row>
    <row r="147" spans="1:16" x14ac:dyDescent="0.2">
      <c r="A147" s="18" t="s">
        <v>51</v>
      </c>
      <c r="B147" s="23" t="s">
        <v>222</v>
      </c>
      <c r="C147" s="23" t="s">
        <v>223</v>
      </c>
      <c r="D147" s="18" t="s">
        <v>33</v>
      </c>
      <c r="E147" s="24" t="s">
        <v>224</v>
      </c>
      <c r="F147" s="25" t="s">
        <v>141</v>
      </c>
      <c r="G147" s="26">
        <v>18</v>
      </c>
      <c r="H147" s="35">
        <v>0</v>
      </c>
      <c r="I147" s="27">
        <f>ROUND(ROUND(H147,2)*ROUND(G147,3),2)</f>
        <v>0</v>
      </c>
      <c r="J147" s="25" t="s">
        <v>339</v>
      </c>
      <c r="O147">
        <f>(I147*21)/100</f>
        <v>0</v>
      </c>
      <c r="P147" t="s">
        <v>27</v>
      </c>
    </row>
    <row r="148" spans="1:16" x14ac:dyDescent="0.2">
      <c r="A148" s="28" t="s">
        <v>55</v>
      </c>
      <c r="E148" s="29" t="s">
        <v>56</v>
      </c>
    </row>
    <row r="149" spans="1:16" ht="25.5" x14ac:dyDescent="0.2">
      <c r="A149" s="30" t="s">
        <v>57</v>
      </c>
      <c r="E149" s="31" t="s">
        <v>225</v>
      </c>
    </row>
    <row r="150" spans="1:16" x14ac:dyDescent="0.2">
      <c r="A150" t="s">
        <v>59</v>
      </c>
      <c r="E150" s="29" t="s">
        <v>60</v>
      </c>
    </row>
    <row r="151" spans="1:16" ht="25.5" x14ac:dyDescent="0.2">
      <c r="A151" s="18" t="s">
        <v>51</v>
      </c>
      <c r="B151" s="23" t="s">
        <v>226</v>
      </c>
      <c r="C151" s="23" t="s">
        <v>89</v>
      </c>
      <c r="D151" s="18" t="s">
        <v>33</v>
      </c>
      <c r="E151" s="24" t="s">
        <v>90</v>
      </c>
      <c r="F151" s="25" t="s">
        <v>91</v>
      </c>
      <c r="G151" s="26">
        <v>1030</v>
      </c>
      <c r="H151" s="35">
        <v>0</v>
      </c>
      <c r="I151" s="27">
        <f>ROUND(ROUND(H151,2)*ROUND(G151,3),2)</f>
        <v>0</v>
      </c>
      <c r="J151" s="25" t="s">
        <v>339</v>
      </c>
      <c r="O151">
        <f>(I151*21)/100</f>
        <v>0</v>
      </c>
      <c r="P151" t="s">
        <v>27</v>
      </c>
    </row>
    <row r="152" spans="1:16" x14ac:dyDescent="0.2">
      <c r="A152" s="28" t="s">
        <v>55</v>
      </c>
      <c r="E152" s="29" t="s">
        <v>56</v>
      </c>
    </row>
    <row r="153" spans="1:16" ht="76.5" x14ac:dyDescent="0.2">
      <c r="A153" s="30" t="s">
        <v>57</v>
      </c>
      <c r="E153" s="31" t="s">
        <v>227</v>
      </c>
    </row>
    <row r="154" spans="1:16" x14ac:dyDescent="0.2">
      <c r="A154" t="s">
        <v>59</v>
      </c>
      <c r="E154" s="29" t="s">
        <v>65</v>
      </c>
    </row>
    <row r="155" spans="1:16" ht="25.5" x14ac:dyDescent="0.2">
      <c r="A155" s="18" t="s">
        <v>51</v>
      </c>
      <c r="B155" s="23" t="s">
        <v>228</v>
      </c>
      <c r="C155" s="23" t="s">
        <v>93</v>
      </c>
      <c r="D155" s="18" t="s">
        <v>33</v>
      </c>
      <c r="E155" s="24" t="s">
        <v>94</v>
      </c>
      <c r="F155" s="25" t="s">
        <v>63</v>
      </c>
      <c r="G155" s="26">
        <v>1113.51</v>
      </c>
      <c r="H155" s="35">
        <v>0</v>
      </c>
      <c r="I155" s="27">
        <f>ROUND(ROUND(H155,2)*ROUND(G155,3),2)</f>
        <v>0</v>
      </c>
      <c r="J155" s="25" t="s">
        <v>339</v>
      </c>
      <c r="O155">
        <f>(I155*21)/100</f>
        <v>0</v>
      </c>
      <c r="P155" t="s">
        <v>27</v>
      </c>
    </row>
    <row r="156" spans="1:16" x14ac:dyDescent="0.2">
      <c r="A156" s="28" t="s">
        <v>55</v>
      </c>
      <c r="E156" s="29" t="s">
        <v>56</v>
      </c>
    </row>
    <row r="157" spans="1:16" ht="25.5" x14ac:dyDescent="0.2">
      <c r="A157" s="30" t="s">
        <v>57</v>
      </c>
      <c r="E157" s="31" t="s">
        <v>95</v>
      </c>
    </row>
    <row r="158" spans="1:16" x14ac:dyDescent="0.2">
      <c r="A158" t="s">
        <v>59</v>
      </c>
      <c r="E158" s="29" t="s">
        <v>65</v>
      </c>
    </row>
    <row r="159" spans="1:16" ht="25.5" x14ac:dyDescent="0.2">
      <c r="A159" s="18" t="s">
        <v>51</v>
      </c>
      <c r="B159" s="23" t="s">
        <v>229</v>
      </c>
      <c r="C159" s="23" t="s">
        <v>97</v>
      </c>
      <c r="D159" s="18" t="s">
        <v>33</v>
      </c>
      <c r="E159" s="24" t="s">
        <v>98</v>
      </c>
      <c r="F159" s="25" t="s">
        <v>63</v>
      </c>
      <c r="G159" s="26">
        <v>555</v>
      </c>
      <c r="H159" s="35">
        <v>0</v>
      </c>
      <c r="I159" s="27">
        <f>ROUND(ROUND(H159,2)*ROUND(G159,3),2)</f>
        <v>0</v>
      </c>
      <c r="J159" s="25" t="s">
        <v>339</v>
      </c>
      <c r="O159">
        <f>(I159*21)/100</f>
        <v>0</v>
      </c>
      <c r="P159" t="s">
        <v>27</v>
      </c>
    </row>
    <row r="160" spans="1:16" x14ac:dyDescent="0.2">
      <c r="A160" s="28" t="s">
        <v>55</v>
      </c>
      <c r="E160" s="29" t="s">
        <v>56</v>
      </c>
    </row>
    <row r="161" spans="1:16" x14ac:dyDescent="0.2">
      <c r="A161" s="30" t="s">
        <v>57</v>
      </c>
      <c r="E161" s="31" t="s">
        <v>230</v>
      </c>
    </row>
    <row r="162" spans="1:16" x14ac:dyDescent="0.2">
      <c r="A162" t="s">
        <v>59</v>
      </c>
      <c r="E162" s="29" t="s">
        <v>65</v>
      </c>
    </row>
    <row r="163" spans="1:16" x14ac:dyDescent="0.2">
      <c r="A163" s="18" t="s">
        <v>51</v>
      </c>
      <c r="B163" s="23" t="s">
        <v>231</v>
      </c>
      <c r="C163" s="23" t="s">
        <v>101</v>
      </c>
      <c r="D163" s="18" t="s">
        <v>33</v>
      </c>
      <c r="E163" s="24" t="s">
        <v>102</v>
      </c>
      <c r="F163" s="25" t="s">
        <v>63</v>
      </c>
      <c r="G163" s="26">
        <v>555</v>
      </c>
      <c r="H163" s="35">
        <v>0</v>
      </c>
      <c r="I163" s="27">
        <f>ROUND(ROUND(H163,2)*ROUND(G163,3),2)</f>
        <v>0</v>
      </c>
      <c r="J163" s="25" t="s">
        <v>339</v>
      </c>
      <c r="O163">
        <f>(I163*21)/100</f>
        <v>0</v>
      </c>
      <c r="P163" t="s">
        <v>27</v>
      </c>
    </row>
    <row r="164" spans="1:16" x14ac:dyDescent="0.2">
      <c r="A164" s="28" t="s">
        <v>55</v>
      </c>
      <c r="E164" s="29" t="s">
        <v>56</v>
      </c>
    </row>
    <row r="165" spans="1:16" x14ac:dyDescent="0.2">
      <c r="A165" s="30" t="s">
        <v>57</v>
      </c>
      <c r="E165" s="31" t="s">
        <v>103</v>
      </c>
    </row>
    <row r="166" spans="1:16" x14ac:dyDescent="0.2">
      <c r="A166" t="s">
        <v>59</v>
      </c>
      <c r="E166" s="29" t="s">
        <v>65</v>
      </c>
    </row>
    <row r="167" spans="1:16" ht="25.5" x14ac:dyDescent="0.2">
      <c r="A167" s="18" t="s">
        <v>51</v>
      </c>
      <c r="B167" s="23" t="s">
        <v>232</v>
      </c>
      <c r="C167" s="23" t="s">
        <v>105</v>
      </c>
      <c r="D167" s="18" t="s">
        <v>33</v>
      </c>
      <c r="E167" s="24" t="s">
        <v>106</v>
      </c>
      <c r="F167" s="25" t="s">
        <v>91</v>
      </c>
      <c r="G167" s="26">
        <v>250</v>
      </c>
      <c r="H167" s="35">
        <v>0</v>
      </c>
      <c r="I167" s="27">
        <f>ROUND(ROUND(H167,2)*ROUND(G167,3),2)</f>
        <v>0</v>
      </c>
      <c r="J167" s="25" t="s">
        <v>339</v>
      </c>
      <c r="O167">
        <f>(I167*21)/100</f>
        <v>0</v>
      </c>
      <c r="P167" t="s">
        <v>27</v>
      </c>
    </row>
    <row r="168" spans="1:16" x14ac:dyDescent="0.2">
      <c r="A168" s="28" t="s">
        <v>55</v>
      </c>
      <c r="E168" s="29" t="s">
        <v>56</v>
      </c>
    </row>
    <row r="169" spans="1:16" ht="38.25" x14ac:dyDescent="0.2">
      <c r="A169" s="30" t="s">
        <v>57</v>
      </c>
      <c r="E169" s="31" t="s">
        <v>233</v>
      </c>
    </row>
    <row r="170" spans="1:16" x14ac:dyDescent="0.2">
      <c r="A170" t="s">
        <v>59</v>
      </c>
      <c r="E170" s="29" t="s">
        <v>65</v>
      </c>
    </row>
    <row r="171" spans="1:16" ht="25.5" x14ac:dyDescent="0.2">
      <c r="A171" s="18" t="s">
        <v>51</v>
      </c>
      <c r="B171" s="23" t="s">
        <v>234</v>
      </c>
      <c r="C171" s="23" t="s">
        <v>109</v>
      </c>
      <c r="D171" s="18" t="s">
        <v>33</v>
      </c>
      <c r="E171" s="24" t="s">
        <v>110</v>
      </c>
      <c r="F171" s="25" t="s">
        <v>91</v>
      </c>
      <c r="G171" s="26">
        <v>780</v>
      </c>
      <c r="H171" s="35">
        <v>0</v>
      </c>
      <c r="I171" s="27">
        <f>ROUND(ROUND(H171,2)*ROUND(G171,3),2)</f>
        <v>0</v>
      </c>
      <c r="J171" s="25" t="s">
        <v>339</v>
      </c>
      <c r="O171">
        <f>(I171*21)/100</f>
        <v>0</v>
      </c>
      <c r="P171" t="s">
        <v>27</v>
      </c>
    </row>
    <row r="172" spans="1:16" x14ac:dyDescent="0.2">
      <c r="A172" s="28" t="s">
        <v>55</v>
      </c>
      <c r="E172" s="29" t="s">
        <v>56</v>
      </c>
    </row>
    <row r="173" spans="1:16" ht="38.25" x14ac:dyDescent="0.2">
      <c r="A173" s="30" t="s">
        <v>57</v>
      </c>
      <c r="E173" s="31" t="s">
        <v>235</v>
      </c>
    </row>
    <row r="174" spans="1:16" x14ac:dyDescent="0.2">
      <c r="A174" t="s">
        <v>59</v>
      </c>
      <c r="E174" s="29" t="s">
        <v>65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4"/>
  <sheetViews>
    <sheetView workbookViewId="0">
      <pane ySplit="8" topLeftCell="A33" activePane="bottomLeft" state="frozen"/>
      <selection pane="bottomLeft" activeCell="G12" sqref="G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26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0+O9+O34</f>
        <v>0</v>
      </c>
      <c r="P2" t="s">
        <v>26</v>
      </c>
    </row>
    <row r="3" spans="1:18" ht="15" customHeight="1" x14ac:dyDescent="0.25">
      <c r="A3" t="s">
        <v>12</v>
      </c>
      <c r="B3" s="11" t="s">
        <v>14</v>
      </c>
      <c r="C3" s="51" t="s">
        <v>15</v>
      </c>
      <c r="D3" s="48"/>
      <c r="E3" s="12" t="s">
        <v>16</v>
      </c>
      <c r="F3" s="1"/>
      <c r="G3" s="8"/>
      <c r="H3" s="7" t="s">
        <v>236</v>
      </c>
      <c r="I3" s="34">
        <f>0+I9+I34</f>
        <v>0</v>
      </c>
      <c r="J3" s="9"/>
      <c r="O3" t="s">
        <v>23</v>
      </c>
      <c r="P3" t="s">
        <v>27</v>
      </c>
    </row>
    <row r="4" spans="1:18" ht="15" customHeight="1" x14ac:dyDescent="0.25">
      <c r="A4" t="s">
        <v>17</v>
      </c>
      <c r="B4" s="11" t="s">
        <v>18</v>
      </c>
      <c r="C4" s="51" t="s">
        <v>19</v>
      </c>
      <c r="D4" s="48"/>
      <c r="E4" s="12" t="s">
        <v>20</v>
      </c>
      <c r="F4" s="1"/>
      <c r="G4" s="1"/>
      <c r="H4" s="10"/>
      <c r="I4" s="10"/>
      <c r="J4" s="1"/>
      <c r="O4" t="s">
        <v>24</v>
      </c>
      <c r="P4" t="s">
        <v>27</v>
      </c>
    </row>
    <row r="5" spans="1:18" ht="12.75" customHeight="1" x14ac:dyDescent="0.25">
      <c r="A5" t="s">
        <v>21</v>
      </c>
      <c r="B5" s="14" t="s">
        <v>22</v>
      </c>
      <c r="C5" s="52" t="s">
        <v>236</v>
      </c>
      <c r="D5" s="53"/>
      <c r="E5" s="15" t="s">
        <v>237</v>
      </c>
      <c r="F5" s="5"/>
      <c r="G5" s="5"/>
      <c r="H5" s="5"/>
      <c r="I5" s="5"/>
      <c r="J5" s="5"/>
      <c r="O5" t="s">
        <v>25</v>
      </c>
      <c r="P5" t="s">
        <v>27</v>
      </c>
    </row>
    <row r="6" spans="1:18" ht="12.75" customHeight="1" x14ac:dyDescent="0.2">
      <c r="A6" s="54" t="s">
        <v>30</v>
      </c>
      <c r="B6" s="54" t="s">
        <v>32</v>
      </c>
      <c r="C6" s="54" t="s">
        <v>34</v>
      </c>
      <c r="D6" s="54" t="s">
        <v>35</v>
      </c>
      <c r="E6" s="54" t="s">
        <v>36</v>
      </c>
      <c r="F6" s="54" t="s">
        <v>38</v>
      </c>
      <c r="G6" s="54" t="s">
        <v>40</v>
      </c>
      <c r="H6" s="54" t="s">
        <v>42</v>
      </c>
      <c r="I6" s="54"/>
      <c r="J6" s="54" t="s">
        <v>47</v>
      </c>
    </row>
    <row r="7" spans="1:18" ht="12.75" customHeight="1" x14ac:dyDescent="0.2">
      <c r="A7" s="54"/>
      <c r="B7" s="54"/>
      <c r="C7" s="54"/>
      <c r="D7" s="54"/>
      <c r="E7" s="54"/>
      <c r="F7" s="54"/>
      <c r="G7" s="54"/>
      <c r="H7" s="13" t="s">
        <v>43</v>
      </c>
      <c r="I7" s="13" t="s">
        <v>45</v>
      </c>
      <c r="J7" s="54"/>
    </row>
    <row r="8" spans="1:18" ht="12.75" customHeight="1" x14ac:dyDescent="0.2">
      <c r="A8" s="13" t="s">
        <v>31</v>
      </c>
      <c r="B8" s="13" t="s">
        <v>33</v>
      </c>
      <c r="C8" s="13" t="s">
        <v>27</v>
      </c>
      <c r="D8" s="13" t="s">
        <v>26</v>
      </c>
      <c r="E8" s="13" t="s">
        <v>37</v>
      </c>
      <c r="F8" s="13" t="s">
        <v>39</v>
      </c>
      <c r="G8" s="13" t="s">
        <v>41</v>
      </c>
      <c r="H8" s="13" t="s">
        <v>44</v>
      </c>
      <c r="I8" s="13" t="s">
        <v>46</v>
      </c>
      <c r="J8" s="13" t="s">
        <v>48</v>
      </c>
    </row>
    <row r="9" spans="1:18" ht="12.75" customHeight="1" x14ac:dyDescent="0.2">
      <c r="A9" s="19" t="s">
        <v>49</v>
      </c>
      <c r="B9" s="19"/>
      <c r="C9" s="20" t="s">
        <v>33</v>
      </c>
      <c r="D9" s="19"/>
      <c r="E9" s="21" t="s">
        <v>50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0+I10+I14+I18+I22+I26+I30</f>
        <v>0</v>
      </c>
      <c r="R9">
        <f>0+O10+O14+O18+O22+O26+O30</f>
        <v>0</v>
      </c>
    </row>
    <row r="10" spans="1:18" ht="25.5" x14ac:dyDescent="0.2">
      <c r="A10" s="18" t="s">
        <v>51</v>
      </c>
      <c r="B10" s="23" t="s">
        <v>33</v>
      </c>
      <c r="C10" s="23" t="s">
        <v>52</v>
      </c>
      <c r="D10" s="18" t="s">
        <v>33</v>
      </c>
      <c r="E10" s="24" t="s">
        <v>53</v>
      </c>
      <c r="F10" s="25" t="s">
        <v>54</v>
      </c>
      <c r="G10" s="26">
        <v>3200</v>
      </c>
      <c r="H10" s="35">
        <v>0</v>
      </c>
      <c r="I10" s="27">
        <f>ROUND(ROUND(H10,2)*ROUND(G10,3),2)</f>
        <v>0</v>
      </c>
      <c r="J10" s="25" t="s">
        <v>339</v>
      </c>
      <c r="O10">
        <f>(I10*21)/100</f>
        <v>0</v>
      </c>
      <c r="P10" t="s">
        <v>27</v>
      </c>
    </row>
    <row r="11" spans="1:18" x14ac:dyDescent="0.2">
      <c r="A11" s="28" t="s">
        <v>55</v>
      </c>
      <c r="E11" s="29" t="s">
        <v>56</v>
      </c>
    </row>
    <row r="12" spans="1:18" ht="89.25" x14ac:dyDescent="0.2">
      <c r="A12" s="30" t="s">
        <v>57</v>
      </c>
      <c r="E12" s="31" t="s">
        <v>238</v>
      </c>
    </row>
    <row r="13" spans="1:18" x14ac:dyDescent="0.2">
      <c r="A13" t="s">
        <v>59</v>
      </c>
      <c r="E13" s="29" t="s">
        <v>60</v>
      </c>
    </row>
    <row r="14" spans="1:18" ht="25.5" x14ac:dyDescent="0.2">
      <c r="A14" s="18" t="s">
        <v>51</v>
      </c>
      <c r="B14" s="23" t="s">
        <v>27</v>
      </c>
      <c r="C14" s="23" t="s">
        <v>115</v>
      </c>
      <c r="D14" s="18" t="s">
        <v>33</v>
      </c>
      <c r="E14" s="24" t="s">
        <v>116</v>
      </c>
      <c r="F14" s="25" t="s">
        <v>117</v>
      </c>
      <c r="G14" s="26">
        <v>12</v>
      </c>
      <c r="H14" s="35">
        <v>0</v>
      </c>
      <c r="I14" s="27">
        <f>ROUND(ROUND(H14,2)*ROUND(G14,3),2)</f>
        <v>0</v>
      </c>
      <c r="J14" s="25" t="s">
        <v>339</v>
      </c>
      <c r="O14">
        <f>(I14*21)/100</f>
        <v>0</v>
      </c>
      <c r="P14" t="s">
        <v>27</v>
      </c>
    </row>
    <row r="15" spans="1:18" x14ac:dyDescent="0.2">
      <c r="A15" s="28" t="s">
        <v>55</v>
      </c>
      <c r="E15" s="29" t="s">
        <v>56</v>
      </c>
    </row>
    <row r="16" spans="1:18" ht="38.25" x14ac:dyDescent="0.2">
      <c r="A16" s="30" t="s">
        <v>57</v>
      </c>
      <c r="E16" s="31" t="s">
        <v>239</v>
      </c>
    </row>
    <row r="17" spans="1:16" x14ac:dyDescent="0.2">
      <c r="A17" t="s">
        <v>59</v>
      </c>
      <c r="E17" s="29" t="s">
        <v>65</v>
      </c>
    </row>
    <row r="18" spans="1:16" ht="25.5" x14ac:dyDescent="0.2">
      <c r="A18" s="18" t="s">
        <v>51</v>
      </c>
      <c r="B18" s="23" t="s">
        <v>26</v>
      </c>
      <c r="C18" s="23" t="s">
        <v>119</v>
      </c>
      <c r="D18" s="18" t="s">
        <v>33</v>
      </c>
      <c r="E18" s="24" t="s">
        <v>120</v>
      </c>
      <c r="F18" s="25" t="s">
        <v>117</v>
      </c>
      <c r="G18" s="26">
        <v>3</v>
      </c>
      <c r="H18" s="35">
        <v>0</v>
      </c>
      <c r="I18" s="27">
        <f>ROUND(ROUND(H18,2)*ROUND(G18,3),2)</f>
        <v>0</v>
      </c>
      <c r="J18" s="25" t="s">
        <v>339</v>
      </c>
      <c r="O18">
        <f>(I18*21)/100</f>
        <v>0</v>
      </c>
      <c r="P18" t="s">
        <v>27</v>
      </c>
    </row>
    <row r="19" spans="1:16" x14ac:dyDescent="0.2">
      <c r="A19" s="28" t="s">
        <v>55</v>
      </c>
      <c r="E19" s="29" t="s">
        <v>56</v>
      </c>
    </row>
    <row r="20" spans="1:16" ht="38.25" x14ac:dyDescent="0.2">
      <c r="A20" s="30" t="s">
        <v>57</v>
      </c>
      <c r="E20" s="31" t="s">
        <v>240</v>
      </c>
    </row>
    <row r="21" spans="1:16" x14ac:dyDescent="0.2">
      <c r="A21" t="s">
        <v>59</v>
      </c>
      <c r="E21" s="29" t="s">
        <v>65</v>
      </c>
    </row>
    <row r="22" spans="1:16" ht="25.5" x14ac:dyDescent="0.2">
      <c r="A22" s="18" t="s">
        <v>51</v>
      </c>
      <c r="B22" s="23" t="s">
        <v>37</v>
      </c>
      <c r="C22" s="23" t="s">
        <v>61</v>
      </c>
      <c r="D22" s="18" t="s">
        <v>33</v>
      </c>
      <c r="E22" s="24" t="s">
        <v>62</v>
      </c>
      <c r="F22" s="25" t="s">
        <v>63</v>
      </c>
      <c r="G22" s="26">
        <v>230</v>
      </c>
      <c r="H22" s="35">
        <v>0</v>
      </c>
      <c r="I22" s="27">
        <f>ROUND(ROUND(H22,2)*ROUND(G22,3),2)</f>
        <v>0</v>
      </c>
      <c r="J22" s="25" t="s">
        <v>339</v>
      </c>
      <c r="O22">
        <f>(I22*21)/100</f>
        <v>0</v>
      </c>
      <c r="P22" t="s">
        <v>27</v>
      </c>
    </row>
    <row r="23" spans="1:16" x14ac:dyDescent="0.2">
      <c r="A23" s="28" t="s">
        <v>55</v>
      </c>
      <c r="E23" s="29" t="s">
        <v>56</v>
      </c>
    </row>
    <row r="24" spans="1:16" ht="89.25" x14ac:dyDescent="0.2">
      <c r="A24" s="30" t="s">
        <v>57</v>
      </c>
      <c r="E24" s="31" t="s">
        <v>241</v>
      </c>
    </row>
    <row r="25" spans="1:16" x14ac:dyDescent="0.2">
      <c r="A25" t="s">
        <v>59</v>
      </c>
      <c r="E25" s="29" t="s">
        <v>65</v>
      </c>
    </row>
    <row r="26" spans="1:16" ht="38.25" x14ac:dyDescent="0.2">
      <c r="A26" s="18" t="s">
        <v>51</v>
      </c>
      <c r="B26" s="23" t="s">
        <v>39</v>
      </c>
      <c r="C26" s="23" t="s">
        <v>66</v>
      </c>
      <c r="D26" s="18" t="s">
        <v>33</v>
      </c>
      <c r="E26" s="24" t="s">
        <v>67</v>
      </c>
      <c r="F26" s="25" t="s">
        <v>63</v>
      </c>
      <c r="G26" s="26">
        <v>11</v>
      </c>
      <c r="H26" s="35">
        <v>0</v>
      </c>
      <c r="I26" s="27">
        <f>ROUND(ROUND(H26,2)*ROUND(G26,3),2)</f>
        <v>0</v>
      </c>
      <c r="J26" s="25" t="s">
        <v>339</v>
      </c>
      <c r="O26">
        <f>(I26*21)/100</f>
        <v>0</v>
      </c>
      <c r="P26" t="s">
        <v>27</v>
      </c>
    </row>
    <row r="27" spans="1:16" x14ac:dyDescent="0.2">
      <c r="A27" s="28" t="s">
        <v>55</v>
      </c>
      <c r="E27" s="29" t="s">
        <v>56</v>
      </c>
    </row>
    <row r="28" spans="1:16" ht="89.25" x14ac:dyDescent="0.2">
      <c r="A28" s="30" t="s">
        <v>57</v>
      </c>
      <c r="E28" s="31" t="s">
        <v>242</v>
      </c>
    </row>
    <row r="29" spans="1:16" x14ac:dyDescent="0.2">
      <c r="A29" t="s">
        <v>59</v>
      </c>
      <c r="E29" s="29" t="s">
        <v>65</v>
      </c>
    </row>
    <row r="30" spans="1:16" ht="25.5" x14ac:dyDescent="0.2">
      <c r="A30" s="18" t="s">
        <v>51</v>
      </c>
      <c r="B30" s="23" t="s">
        <v>41</v>
      </c>
      <c r="C30" s="23" t="s">
        <v>69</v>
      </c>
      <c r="D30" s="18" t="s">
        <v>33</v>
      </c>
      <c r="E30" s="24" t="s">
        <v>70</v>
      </c>
      <c r="F30" s="25" t="s">
        <v>63</v>
      </c>
      <c r="G30" s="26">
        <v>241</v>
      </c>
      <c r="H30" s="35">
        <v>0</v>
      </c>
      <c r="I30" s="27">
        <f>ROUND(ROUND(H30,2)*ROUND(G30,3),2)</f>
        <v>0</v>
      </c>
      <c r="J30" s="25" t="s">
        <v>339</v>
      </c>
      <c r="O30">
        <f>(I30*21)/100</f>
        <v>0</v>
      </c>
      <c r="P30" t="s">
        <v>27</v>
      </c>
    </row>
    <row r="31" spans="1:16" x14ac:dyDescent="0.2">
      <c r="A31" s="28" t="s">
        <v>55</v>
      </c>
      <c r="E31" s="29" t="s">
        <v>56</v>
      </c>
    </row>
    <row r="32" spans="1:16" ht="63.75" x14ac:dyDescent="0.2">
      <c r="A32" s="30" t="s">
        <v>57</v>
      </c>
      <c r="E32" s="31" t="s">
        <v>243</v>
      </c>
    </row>
    <row r="33" spans="1:18" x14ac:dyDescent="0.2">
      <c r="A33" t="s">
        <v>59</v>
      </c>
      <c r="E33" s="29" t="s">
        <v>65</v>
      </c>
    </row>
    <row r="34" spans="1:18" ht="12.75" customHeight="1" x14ac:dyDescent="0.2">
      <c r="A34" s="5" t="s">
        <v>49</v>
      </c>
      <c r="B34" s="5"/>
      <c r="C34" s="32" t="s">
        <v>72</v>
      </c>
      <c r="D34" s="5"/>
      <c r="E34" s="21" t="s">
        <v>50</v>
      </c>
      <c r="F34" s="5"/>
      <c r="G34" s="5"/>
      <c r="H34" s="5"/>
      <c r="I34" s="33">
        <f>0+Q34</f>
        <v>0</v>
      </c>
      <c r="J34" s="5"/>
      <c r="O34">
        <f>0+R34</f>
        <v>0</v>
      </c>
      <c r="Q34">
        <f>0+I35+I39+I43+I47+I51+I55+I59+I63+I67+I71+I75+I79+I83+I87+I91+I95+I99+I103+I107+I111+I115+I119+I123+I127+I131</f>
        <v>0</v>
      </c>
      <c r="R34">
        <f>0+O35+O39+O43+O47+O51+O55+O59+O63+O67+O71+O75+O79+O83+O87+O91+O95+O99+O103+O107+O111+O115+O119+O123+O127+O131</f>
        <v>0</v>
      </c>
    </row>
    <row r="35" spans="1:18" ht="25.5" x14ac:dyDescent="0.2">
      <c r="A35" s="18" t="s">
        <v>51</v>
      </c>
      <c r="B35" s="23" t="s">
        <v>78</v>
      </c>
      <c r="C35" s="23" t="s">
        <v>125</v>
      </c>
      <c r="D35" s="18" t="s">
        <v>33</v>
      </c>
      <c r="E35" s="24" t="s">
        <v>126</v>
      </c>
      <c r="F35" s="25" t="s">
        <v>54</v>
      </c>
      <c r="G35" s="26">
        <v>1200</v>
      </c>
      <c r="H35" s="35">
        <v>0</v>
      </c>
      <c r="I35" s="27">
        <f>ROUND(ROUND(H35,2)*ROUND(G35,3),2)</f>
        <v>0</v>
      </c>
      <c r="J35" s="25" t="s">
        <v>339</v>
      </c>
      <c r="O35">
        <f>(I35*21)/100</f>
        <v>0</v>
      </c>
      <c r="P35" t="s">
        <v>27</v>
      </c>
    </row>
    <row r="36" spans="1:18" x14ac:dyDescent="0.2">
      <c r="A36" s="28" t="s">
        <v>55</v>
      </c>
      <c r="E36" s="29" t="s">
        <v>56</v>
      </c>
    </row>
    <row r="37" spans="1:18" ht="102" x14ac:dyDescent="0.2">
      <c r="A37" s="30" t="s">
        <v>57</v>
      </c>
      <c r="E37" s="31" t="s">
        <v>244</v>
      </c>
    </row>
    <row r="38" spans="1:18" x14ac:dyDescent="0.2">
      <c r="A38" t="s">
        <v>59</v>
      </c>
      <c r="E38" s="29" t="s">
        <v>65</v>
      </c>
    </row>
    <row r="39" spans="1:18" ht="38.25" x14ac:dyDescent="0.2">
      <c r="A39" s="18" t="s">
        <v>51</v>
      </c>
      <c r="B39" s="23" t="s">
        <v>82</v>
      </c>
      <c r="C39" s="23" t="s">
        <v>135</v>
      </c>
      <c r="D39" s="18" t="s">
        <v>33</v>
      </c>
      <c r="E39" s="24" t="s">
        <v>136</v>
      </c>
      <c r="F39" s="25" t="s">
        <v>117</v>
      </c>
      <c r="G39" s="26">
        <v>351</v>
      </c>
      <c r="H39" s="35">
        <v>0</v>
      </c>
      <c r="I39" s="27">
        <f>ROUND(ROUND(H39,2)*ROUND(G39,3),2)</f>
        <v>0</v>
      </c>
      <c r="J39" s="25" t="s">
        <v>339</v>
      </c>
      <c r="O39">
        <f>(I39*21)/100</f>
        <v>0</v>
      </c>
      <c r="P39" t="s">
        <v>27</v>
      </c>
    </row>
    <row r="40" spans="1:18" x14ac:dyDescent="0.2">
      <c r="A40" s="28" t="s">
        <v>55</v>
      </c>
      <c r="E40" s="29" t="s">
        <v>245</v>
      </c>
    </row>
    <row r="41" spans="1:18" ht="76.5" x14ac:dyDescent="0.2">
      <c r="A41" s="30" t="s">
        <v>57</v>
      </c>
      <c r="E41" s="31" t="s">
        <v>246</v>
      </c>
    </row>
    <row r="42" spans="1:18" x14ac:dyDescent="0.2">
      <c r="A42" t="s">
        <v>59</v>
      </c>
      <c r="E42" s="29" t="s">
        <v>65</v>
      </c>
    </row>
    <row r="43" spans="1:18" ht="25.5" x14ac:dyDescent="0.2">
      <c r="A43" s="18" t="s">
        <v>51</v>
      </c>
      <c r="B43" s="23" t="s">
        <v>44</v>
      </c>
      <c r="C43" s="23" t="s">
        <v>143</v>
      </c>
      <c r="D43" s="18" t="s">
        <v>33</v>
      </c>
      <c r="E43" s="24" t="s">
        <v>144</v>
      </c>
      <c r="F43" s="25" t="s">
        <v>54</v>
      </c>
      <c r="G43" s="26">
        <v>1440</v>
      </c>
      <c r="H43" s="35">
        <v>0</v>
      </c>
      <c r="I43" s="27">
        <f>ROUND(ROUND(H43,2)*ROUND(G43,3),2)</f>
        <v>0</v>
      </c>
      <c r="J43" s="25" t="s">
        <v>339</v>
      </c>
      <c r="O43">
        <f>(I43*21)/100</f>
        <v>0</v>
      </c>
      <c r="P43" t="s">
        <v>27</v>
      </c>
    </row>
    <row r="44" spans="1:18" x14ac:dyDescent="0.2">
      <c r="A44" s="28" t="s">
        <v>55</v>
      </c>
      <c r="E44" s="29" t="s">
        <v>56</v>
      </c>
    </row>
    <row r="45" spans="1:18" ht="127.5" x14ac:dyDescent="0.2">
      <c r="A45" s="30" t="s">
        <v>57</v>
      </c>
      <c r="E45" s="31" t="s">
        <v>247</v>
      </c>
    </row>
    <row r="46" spans="1:18" x14ac:dyDescent="0.2">
      <c r="A46" t="s">
        <v>59</v>
      </c>
      <c r="E46" s="29" t="s">
        <v>65</v>
      </c>
    </row>
    <row r="47" spans="1:18" ht="25.5" x14ac:dyDescent="0.2">
      <c r="A47" s="18" t="s">
        <v>51</v>
      </c>
      <c r="B47" s="23" t="s">
        <v>46</v>
      </c>
      <c r="C47" s="23" t="s">
        <v>149</v>
      </c>
      <c r="D47" s="18" t="s">
        <v>33</v>
      </c>
      <c r="E47" s="24" t="s">
        <v>150</v>
      </c>
      <c r="F47" s="25" t="s">
        <v>141</v>
      </c>
      <c r="G47" s="26">
        <v>870</v>
      </c>
      <c r="H47" s="35">
        <v>0</v>
      </c>
      <c r="I47" s="27">
        <f>ROUND(ROUND(H47,2)*ROUND(G47,3),2)</f>
        <v>0</v>
      </c>
      <c r="J47" s="25" t="s">
        <v>339</v>
      </c>
      <c r="O47">
        <f>(I47*21)/100</f>
        <v>0</v>
      </c>
      <c r="P47" t="s">
        <v>27</v>
      </c>
    </row>
    <row r="48" spans="1:18" x14ac:dyDescent="0.2">
      <c r="A48" s="28" t="s">
        <v>55</v>
      </c>
      <c r="E48" s="29" t="s">
        <v>56</v>
      </c>
    </row>
    <row r="49" spans="1:16" ht="38.25" x14ac:dyDescent="0.2">
      <c r="A49" s="30" t="s">
        <v>57</v>
      </c>
      <c r="E49" s="31" t="s">
        <v>248</v>
      </c>
    </row>
    <row r="50" spans="1:16" x14ac:dyDescent="0.2">
      <c r="A50" t="s">
        <v>59</v>
      </c>
      <c r="E50" s="29" t="s">
        <v>65</v>
      </c>
    </row>
    <row r="51" spans="1:16" x14ac:dyDescent="0.2">
      <c r="A51" s="18" t="s">
        <v>51</v>
      </c>
      <c r="B51" s="23" t="s">
        <v>48</v>
      </c>
      <c r="C51" s="23" t="s">
        <v>156</v>
      </c>
      <c r="D51" s="18" t="s">
        <v>33</v>
      </c>
      <c r="E51" s="24" t="s">
        <v>157</v>
      </c>
      <c r="F51" s="25" t="s">
        <v>141</v>
      </c>
      <c r="G51" s="26">
        <v>1090</v>
      </c>
      <c r="H51" s="35">
        <v>0</v>
      </c>
      <c r="I51" s="27">
        <f>ROUND(ROUND(H51,2)*ROUND(G51,3),2)</f>
        <v>0</v>
      </c>
      <c r="J51" s="25" t="s">
        <v>339</v>
      </c>
      <c r="O51">
        <f>(I51*21)/100</f>
        <v>0</v>
      </c>
      <c r="P51" t="s">
        <v>27</v>
      </c>
    </row>
    <row r="52" spans="1:16" x14ac:dyDescent="0.2">
      <c r="A52" s="28" t="s">
        <v>55</v>
      </c>
      <c r="E52" s="29" t="s">
        <v>56</v>
      </c>
    </row>
    <row r="53" spans="1:16" ht="25.5" x14ac:dyDescent="0.2">
      <c r="A53" s="30" t="s">
        <v>57</v>
      </c>
      <c r="E53" s="31" t="s">
        <v>249</v>
      </c>
    </row>
    <row r="54" spans="1:16" x14ac:dyDescent="0.2">
      <c r="A54" t="s">
        <v>59</v>
      </c>
      <c r="E54" s="29" t="s">
        <v>65</v>
      </c>
    </row>
    <row r="55" spans="1:16" x14ac:dyDescent="0.2">
      <c r="A55" s="18" t="s">
        <v>51</v>
      </c>
      <c r="B55" s="23" t="s">
        <v>96</v>
      </c>
      <c r="C55" s="23" t="s">
        <v>160</v>
      </c>
      <c r="D55" s="18" t="s">
        <v>33</v>
      </c>
      <c r="E55" s="24" t="s">
        <v>161</v>
      </c>
      <c r="F55" s="25" t="s">
        <v>117</v>
      </c>
      <c r="G55" s="26">
        <v>80</v>
      </c>
      <c r="H55" s="35">
        <v>0</v>
      </c>
      <c r="I55" s="27">
        <f>ROUND(ROUND(H55,2)*ROUND(G55,3),2)</f>
        <v>0</v>
      </c>
      <c r="J55" s="25" t="s">
        <v>339</v>
      </c>
      <c r="O55">
        <f>(I55*21)/100</f>
        <v>0</v>
      </c>
      <c r="P55" t="s">
        <v>27</v>
      </c>
    </row>
    <row r="56" spans="1:16" x14ac:dyDescent="0.2">
      <c r="A56" s="28" t="s">
        <v>55</v>
      </c>
      <c r="E56" s="29" t="s">
        <v>56</v>
      </c>
    </row>
    <row r="57" spans="1:16" x14ac:dyDescent="0.2">
      <c r="A57" s="30" t="s">
        <v>57</v>
      </c>
      <c r="E57" s="31" t="s">
        <v>162</v>
      </c>
    </row>
    <row r="58" spans="1:16" x14ac:dyDescent="0.2">
      <c r="A58" t="s">
        <v>59</v>
      </c>
      <c r="E58" s="29" t="s">
        <v>65</v>
      </c>
    </row>
    <row r="59" spans="1:16" x14ac:dyDescent="0.2">
      <c r="A59" s="18" t="s">
        <v>51</v>
      </c>
      <c r="B59" s="23" t="s">
        <v>100</v>
      </c>
      <c r="C59" s="23" t="s">
        <v>168</v>
      </c>
      <c r="D59" s="18" t="s">
        <v>33</v>
      </c>
      <c r="E59" s="24" t="s">
        <v>169</v>
      </c>
      <c r="F59" s="25" t="s">
        <v>117</v>
      </c>
      <c r="G59" s="26">
        <v>9000</v>
      </c>
      <c r="H59" s="35">
        <v>0</v>
      </c>
      <c r="I59" s="27">
        <f>ROUND(ROUND(H59,2)*ROUND(G59,3),2)</f>
        <v>0</v>
      </c>
      <c r="J59" s="25" t="s">
        <v>339</v>
      </c>
      <c r="O59">
        <f>(I59*21)/100</f>
        <v>0</v>
      </c>
      <c r="P59" t="s">
        <v>27</v>
      </c>
    </row>
    <row r="60" spans="1:16" x14ac:dyDescent="0.2">
      <c r="A60" s="28" t="s">
        <v>55</v>
      </c>
      <c r="E60" s="29" t="s">
        <v>170</v>
      </c>
    </row>
    <row r="61" spans="1:16" ht="38.25" x14ac:dyDescent="0.2">
      <c r="A61" s="30" t="s">
        <v>57</v>
      </c>
      <c r="E61" s="31" t="s">
        <v>250</v>
      </c>
    </row>
    <row r="62" spans="1:16" x14ac:dyDescent="0.2">
      <c r="A62" t="s">
        <v>59</v>
      </c>
      <c r="E62" s="29" t="s">
        <v>65</v>
      </c>
    </row>
    <row r="63" spans="1:16" ht="25.5" x14ac:dyDescent="0.2">
      <c r="A63" s="18" t="s">
        <v>51</v>
      </c>
      <c r="B63" s="23" t="s">
        <v>104</v>
      </c>
      <c r="C63" s="23" t="s">
        <v>173</v>
      </c>
      <c r="D63" s="18" t="s">
        <v>33</v>
      </c>
      <c r="E63" s="24" t="s">
        <v>174</v>
      </c>
      <c r="F63" s="25" t="s">
        <v>54</v>
      </c>
      <c r="G63" s="26">
        <v>35.978000000000002</v>
      </c>
      <c r="H63" s="35">
        <v>0</v>
      </c>
      <c r="I63" s="27">
        <f>ROUND(ROUND(H63,2)*ROUND(G63,3),2)</f>
        <v>0</v>
      </c>
      <c r="J63" s="25" t="s">
        <v>339</v>
      </c>
      <c r="O63">
        <f>(I63*21)/100</f>
        <v>0</v>
      </c>
      <c r="P63" t="s">
        <v>27</v>
      </c>
    </row>
    <row r="64" spans="1:16" x14ac:dyDescent="0.2">
      <c r="A64" s="28" t="s">
        <v>55</v>
      </c>
      <c r="E64" s="29" t="s">
        <v>56</v>
      </c>
    </row>
    <row r="65" spans="1:16" ht="25.5" x14ac:dyDescent="0.2">
      <c r="A65" s="30" t="s">
        <v>57</v>
      </c>
      <c r="E65" s="31" t="s">
        <v>251</v>
      </c>
    </row>
    <row r="66" spans="1:16" x14ac:dyDescent="0.2">
      <c r="A66" t="s">
        <v>59</v>
      </c>
      <c r="E66" s="29" t="s">
        <v>65</v>
      </c>
    </row>
    <row r="67" spans="1:16" x14ac:dyDescent="0.2">
      <c r="A67" s="18" t="s">
        <v>51</v>
      </c>
      <c r="B67" s="23" t="s">
        <v>108</v>
      </c>
      <c r="C67" s="23" t="s">
        <v>177</v>
      </c>
      <c r="D67" s="18" t="s">
        <v>33</v>
      </c>
      <c r="E67" s="24" t="s">
        <v>178</v>
      </c>
      <c r="F67" s="25" t="s">
        <v>179</v>
      </c>
      <c r="G67" s="26">
        <v>17.989000000000001</v>
      </c>
      <c r="H67" s="35">
        <v>0</v>
      </c>
      <c r="I67" s="27">
        <f>ROUND(ROUND(H67,2)*ROUND(G67,3),2)</f>
        <v>0</v>
      </c>
      <c r="J67" s="25" t="s">
        <v>339</v>
      </c>
      <c r="O67">
        <f>(I67*21)/100</f>
        <v>0</v>
      </c>
      <c r="P67" t="s">
        <v>27</v>
      </c>
    </row>
    <row r="68" spans="1:16" x14ac:dyDescent="0.2">
      <c r="A68" s="28" t="s">
        <v>55</v>
      </c>
      <c r="E68" s="29" t="s">
        <v>56</v>
      </c>
    </row>
    <row r="69" spans="1:16" x14ac:dyDescent="0.2">
      <c r="A69" s="30" t="s">
        <v>57</v>
      </c>
      <c r="E69" s="31" t="s">
        <v>252</v>
      </c>
    </row>
    <row r="70" spans="1:16" x14ac:dyDescent="0.2">
      <c r="A70" t="s">
        <v>59</v>
      </c>
      <c r="E70" s="29" t="s">
        <v>65</v>
      </c>
    </row>
    <row r="71" spans="1:16" ht="25.5" x14ac:dyDescent="0.2">
      <c r="A71" s="18" t="s">
        <v>51</v>
      </c>
      <c r="B71" s="23" t="s">
        <v>155</v>
      </c>
      <c r="C71" s="23" t="s">
        <v>182</v>
      </c>
      <c r="D71" s="18" t="s">
        <v>33</v>
      </c>
      <c r="E71" s="24" t="s">
        <v>183</v>
      </c>
      <c r="F71" s="25" t="s">
        <v>54</v>
      </c>
      <c r="G71" s="26">
        <v>35.978000000000002</v>
      </c>
      <c r="H71" s="35">
        <v>0</v>
      </c>
      <c r="I71" s="27">
        <f>ROUND(ROUND(H71,2)*ROUND(G71,3),2)</f>
        <v>0</v>
      </c>
      <c r="J71" s="25" t="s">
        <v>339</v>
      </c>
      <c r="O71">
        <f>(I71*21)/100</f>
        <v>0</v>
      </c>
      <c r="P71" t="s">
        <v>27</v>
      </c>
    </row>
    <row r="72" spans="1:16" x14ac:dyDescent="0.2">
      <c r="A72" s="28" t="s">
        <v>55</v>
      </c>
      <c r="E72" s="29" t="s">
        <v>56</v>
      </c>
    </row>
    <row r="73" spans="1:16" ht="25.5" x14ac:dyDescent="0.2">
      <c r="A73" s="30" t="s">
        <v>57</v>
      </c>
      <c r="E73" s="31" t="s">
        <v>253</v>
      </c>
    </row>
    <row r="74" spans="1:16" x14ac:dyDescent="0.2">
      <c r="A74" t="s">
        <v>59</v>
      </c>
      <c r="E74" s="29" t="s">
        <v>65</v>
      </c>
    </row>
    <row r="75" spans="1:16" x14ac:dyDescent="0.2">
      <c r="A75" s="18" t="s">
        <v>51</v>
      </c>
      <c r="B75" s="23" t="s">
        <v>159</v>
      </c>
      <c r="C75" s="23" t="s">
        <v>186</v>
      </c>
      <c r="D75" s="18" t="s">
        <v>33</v>
      </c>
      <c r="E75" s="24" t="s">
        <v>187</v>
      </c>
      <c r="F75" s="25" t="s">
        <v>179</v>
      </c>
      <c r="G75" s="26">
        <v>19.788</v>
      </c>
      <c r="H75" s="35">
        <v>0</v>
      </c>
      <c r="I75" s="27">
        <f>ROUND(ROUND(H75,2)*ROUND(G75,3),2)</f>
        <v>0</v>
      </c>
      <c r="J75" s="25" t="s">
        <v>339</v>
      </c>
      <c r="O75">
        <f>(I75*21)/100</f>
        <v>0</v>
      </c>
      <c r="P75" t="s">
        <v>27</v>
      </c>
    </row>
    <row r="76" spans="1:16" x14ac:dyDescent="0.2">
      <c r="A76" s="28" t="s">
        <v>55</v>
      </c>
      <c r="E76" s="29" t="s">
        <v>56</v>
      </c>
    </row>
    <row r="77" spans="1:16" ht="25.5" x14ac:dyDescent="0.2">
      <c r="A77" s="30" t="s">
        <v>57</v>
      </c>
      <c r="E77" s="31" t="s">
        <v>254</v>
      </c>
    </row>
    <row r="78" spans="1:16" x14ac:dyDescent="0.2">
      <c r="A78" t="s">
        <v>59</v>
      </c>
      <c r="E78" s="29" t="s">
        <v>65</v>
      </c>
    </row>
    <row r="79" spans="1:16" ht="25.5" x14ac:dyDescent="0.2">
      <c r="A79" s="18" t="s">
        <v>51</v>
      </c>
      <c r="B79" s="23" t="s">
        <v>163</v>
      </c>
      <c r="C79" s="23" t="s">
        <v>73</v>
      </c>
      <c r="D79" s="18" t="s">
        <v>33</v>
      </c>
      <c r="E79" s="24" t="s">
        <v>74</v>
      </c>
      <c r="F79" s="25" t="s">
        <v>63</v>
      </c>
      <c r="G79" s="26">
        <v>73</v>
      </c>
      <c r="H79" s="35">
        <v>0</v>
      </c>
      <c r="I79" s="27">
        <f>ROUND(ROUND(H79,2)*ROUND(G79,3),2)</f>
        <v>0</v>
      </c>
      <c r="J79" s="25" t="s">
        <v>339</v>
      </c>
      <c r="O79">
        <f>(I79*21)/100</f>
        <v>0</v>
      </c>
      <c r="P79" t="s">
        <v>27</v>
      </c>
    </row>
    <row r="80" spans="1:16" x14ac:dyDescent="0.2">
      <c r="A80" s="28" t="s">
        <v>55</v>
      </c>
      <c r="E80" s="29" t="s">
        <v>56</v>
      </c>
    </row>
    <row r="81" spans="1:16" ht="76.5" x14ac:dyDescent="0.2">
      <c r="A81" s="30" t="s">
        <v>57</v>
      </c>
      <c r="E81" s="31" t="s">
        <v>255</v>
      </c>
    </row>
    <row r="82" spans="1:16" x14ac:dyDescent="0.2">
      <c r="A82" t="s">
        <v>59</v>
      </c>
      <c r="E82" s="29" t="s">
        <v>65</v>
      </c>
    </row>
    <row r="83" spans="1:16" ht="25.5" x14ac:dyDescent="0.2">
      <c r="A83" s="18" t="s">
        <v>51</v>
      </c>
      <c r="B83" s="23" t="s">
        <v>167</v>
      </c>
      <c r="C83" s="23" t="s">
        <v>76</v>
      </c>
      <c r="D83" s="18" t="s">
        <v>33</v>
      </c>
      <c r="E83" s="24" t="s">
        <v>74</v>
      </c>
      <c r="F83" s="25" t="s">
        <v>63</v>
      </c>
      <c r="G83" s="26">
        <v>73</v>
      </c>
      <c r="H83" s="35">
        <v>0</v>
      </c>
      <c r="I83" s="27">
        <f>ROUND(ROUND(H83,2)*ROUND(G83,3),2)</f>
        <v>0</v>
      </c>
      <c r="J83" s="25" t="s">
        <v>339</v>
      </c>
      <c r="O83">
        <f>(I83*21)/100</f>
        <v>0</v>
      </c>
      <c r="P83" t="s">
        <v>27</v>
      </c>
    </row>
    <row r="84" spans="1:16" x14ac:dyDescent="0.2">
      <c r="A84" s="28" t="s">
        <v>55</v>
      </c>
      <c r="E84" s="29" t="s">
        <v>56</v>
      </c>
    </row>
    <row r="85" spans="1:16" x14ac:dyDescent="0.2">
      <c r="A85" s="30" t="s">
        <v>57</v>
      </c>
      <c r="E85" s="31" t="s">
        <v>256</v>
      </c>
    </row>
    <row r="86" spans="1:16" x14ac:dyDescent="0.2">
      <c r="A86" t="s">
        <v>59</v>
      </c>
      <c r="E86" s="29" t="s">
        <v>65</v>
      </c>
    </row>
    <row r="87" spans="1:16" ht="25.5" x14ac:dyDescent="0.2">
      <c r="A87" s="18" t="s">
        <v>51</v>
      </c>
      <c r="B87" s="23" t="s">
        <v>172</v>
      </c>
      <c r="C87" s="23" t="s">
        <v>79</v>
      </c>
      <c r="D87" s="18" t="s">
        <v>33</v>
      </c>
      <c r="E87" s="24" t="s">
        <v>80</v>
      </c>
      <c r="F87" s="25" t="s">
        <v>54</v>
      </c>
      <c r="G87" s="26">
        <v>1000</v>
      </c>
      <c r="H87" s="35">
        <v>0</v>
      </c>
      <c r="I87" s="27">
        <f>ROUND(ROUND(H87,2)*ROUND(G87,3),2)</f>
        <v>0</v>
      </c>
      <c r="J87" s="25" t="s">
        <v>339</v>
      </c>
      <c r="O87">
        <f>(I87*21)/100</f>
        <v>0</v>
      </c>
      <c r="P87" t="s">
        <v>27</v>
      </c>
    </row>
    <row r="88" spans="1:16" x14ac:dyDescent="0.2">
      <c r="A88" s="28" t="s">
        <v>55</v>
      </c>
      <c r="E88" s="29" t="s">
        <v>56</v>
      </c>
    </row>
    <row r="89" spans="1:16" ht="63.75" x14ac:dyDescent="0.2">
      <c r="A89" s="30" t="s">
        <v>57</v>
      </c>
      <c r="E89" s="31" t="s">
        <v>257</v>
      </c>
    </row>
    <row r="90" spans="1:16" x14ac:dyDescent="0.2">
      <c r="A90" t="s">
        <v>59</v>
      </c>
      <c r="E90" s="29" t="s">
        <v>65</v>
      </c>
    </row>
    <row r="91" spans="1:16" x14ac:dyDescent="0.2">
      <c r="A91" s="18" t="s">
        <v>51</v>
      </c>
      <c r="B91" s="23" t="s">
        <v>176</v>
      </c>
      <c r="C91" s="23" t="s">
        <v>83</v>
      </c>
      <c r="D91" s="18" t="s">
        <v>33</v>
      </c>
      <c r="E91" s="24" t="s">
        <v>84</v>
      </c>
      <c r="F91" s="25" t="s">
        <v>54</v>
      </c>
      <c r="G91" s="26">
        <v>1250</v>
      </c>
      <c r="H91" s="35">
        <v>0</v>
      </c>
      <c r="I91" s="27">
        <f>ROUND(ROUND(H91,2)*ROUND(G91,3),2)</f>
        <v>0</v>
      </c>
      <c r="J91" s="25" t="s">
        <v>339</v>
      </c>
      <c r="O91">
        <f>(I91*21)/100</f>
        <v>0</v>
      </c>
      <c r="P91" t="s">
        <v>27</v>
      </c>
    </row>
    <row r="92" spans="1:16" x14ac:dyDescent="0.2">
      <c r="A92" s="28" t="s">
        <v>55</v>
      </c>
      <c r="E92" s="29" t="s">
        <v>56</v>
      </c>
    </row>
    <row r="93" spans="1:16" ht="25.5" x14ac:dyDescent="0.2">
      <c r="A93" s="30" t="s">
        <v>57</v>
      </c>
      <c r="E93" s="31" t="s">
        <v>258</v>
      </c>
    </row>
    <row r="94" spans="1:16" x14ac:dyDescent="0.2">
      <c r="A94" t="s">
        <v>59</v>
      </c>
      <c r="E94" s="29" t="s">
        <v>65</v>
      </c>
    </row>
    <row r="95" spans="1:16" ht="25.5" x14ac:dyDescent="0.2">
      <c r="A95" s="18" t="s">
        <v>51</v>
      </c>
      <c r="B95" s="23" t="s">
        <v>181</v>
      </c>
      <c r="C95" s="23" t="s">
        <v>86</v>
      </c>
      <c r="D95" s="18" t="s">
        <v>33</v>
      </c>
      <c r="E95" s="24" t="s">
        <v>87</v>
      </c>
      <c r="F95" s="25" t="s">
        <v>54</v>
      </c>
      <c r="G95" s="26">
        <v>1000</v>
      </c>
      <c r="H95" s="35">
        <v>0</v>
      </c>
      <c r="I95" s="27">
        <f>ROUND(ROUND(H95,2)*ROUND(G95,3),2)</f>
        <v>0</v>
      </c>
      <c r="J95" s="25" t="s">
        <v>339</v>
      </c>
      <c r="O95">
        <f>(I95*21)/100</f>
        <v>0</v>
      </c>
      <c r="P95" t="s">
        <v>27</v>
      </c>
    </row>
    <row r="96" spans="1:16" x14ac:dyDescent="0.2">
      <c r="A96" s="28" t="s">
        <v>55</v>
      </c>
      <c r="E96" s="29" t="s">
        <v>56</v>
      </c>
    </row>
    <row r="97" spans="1:16" x14ac:dyDescent="0.2">
      <c r="A97" s="30" t="s">
        <v>57</v>
      </c>
      <c r="E97" s="31" t="s">
        <v>88</v>
      </c>
    </row>
    <row r="98" spans="1:16" x14ac:dyDescent="0.2">
      <c r="A98" t="s">
        <v>59</v>
      </c>
      <c r="E98" s="29" t="s">
        <v>65</v>
      </c>
    </row>
    <row r="99" spans="1:16" ht="25.5" x14ac:dyDescent="0.2">
      <c r="A99" s="18" t="s">
        <v>51</v>
      </c>
      <c r="B99" s="23" t="s">
        <v>185</v>
      </c>
      <c r="C99" s="23" t="s">
        <v>89</v>
      </c>
      <c r="D99" s="18" t="s">
        <v>33</v>
      </c>
      <c r="E99" s="24" t="s">
        <v>90</v>
      </c>
      <c r="F99" s="25" t="s">
        <v>91</v>
      </c>
      <c r="G99" s="26">
        <v>580</v>
      </c>
      <c r="H99" s="35">
        <v>0</v>
      </c>
      <c r="I99" s="27">
        <f>ROUND(ROUND(H99,2)*ROUND(G99,3),2)</f>
        <v>0</v>
      </c>
      <c r="J99" s="25" t="s">
        <v>339</v>
      </c>
      <c r="O99">
        <f>(I99*21)/100</f>
        <v>0</v>
      </c>
      <c r="P99" t="s">
        <v>27</v>
      </c>
    </row>
    <row r="100" spans="1:16" x14ac:dyDescent="0.2">
      <c r="A100" s="28" t="s">
        <v>55</v>
      </c>
      <c r="E100" s="29" t="s">
        <v>56</v>
      </c>
    </row>
    <row r="101" spans="1:16" ht="76.5" x14ac:dyDescent="0.2">
      <c r="A101" s="30" t="s">
        <v>57</v>
      </c>
      <c r="E101" s="31" t="s">
        <v>259</v>
      </c>
    </row>
    <row r="102" spans="1:16" x14ac:dyDescent="0.2">
      <c r="A102" t="s">
        <v>59</v>
      </c>
      <c r="E102" s="29" t="s">
        <v>65</v>
      </c>
    </row>
    <row r="103" spans="1:16" ht="25.5" x14ac:dyDescent="0.2">
      <c r="A103" s="18" t="s">
        <v>51</v>
      </c>
      <c r="B103" s="23" t="s">
        <v>189</v>
      </c>
      <c r="C103" s="23" t="s">
        <v>93</v>
      </c>
      <c r="D103" s="18" t="s">
        <v>33</v>
      </c>
      <c r="E103" s="24" t="s">
        <v>94</v>
      </c>
      <c r="F103" s="25" t="s">
        <v>63</v>
      </c>
      <c r="G103" s="26">
        <v>627.03</v>
      </c>
      <c r="H103" s="35">
        <v>0</v>
      </c>
      <c r="I103" s="27">
        <f>ROUND(ROUND(H103,2)*ROUND(G103,3),2)</f>
        <v>0</v>
      </c>
      <c r="J103" s="25" t="s">
        <v>339</v>
      </c>
      <c r="O103">
        <f>(I103*21)/100</f>
        <v>0</v>
      </c>
      <c r="P103" t="s">
        <v>27</v>
      </c>
    </row>
    <row r="104" spans="1:16" x14ac:dyDescent="0.2">
      <c r="A104" s="28" t="s">
        <v>55</v>
      </c>
      <c r="E104" s="29" t="s">
        <v>56</v>
      </c>
    </row>
    <row r="105" spans="1:16" ht="25.5" x14ac:dyDescent="0.2">
      <c r="A105" s="30" t="s">
        <v>57</v>
      </c>
      <c r="E105" s="31" t="s">
        <v>95</v>
      </c>
    </row>
    <row r="106" spans="1:16" x14ac:dyDescent="0.2">
      <c r="A106" t="s">
        <v>59</v>
      </c>
      <c r="E106" s="29" t="s">
        <v>65</v>
      </c>
    </row>
    <row r="107" spans="1:16" ht="25.5" x14ac:dyDescent="0.2">
      <c r="A107" s="18" t="s">
        <v>51</v>
      </c>
      <c r="B107" s="23" t="s">
        <v>193</v>
      </c>
      <c r="C107" s="23" t="s">
        <v>260</v>
      </c>
      <c r="D107" s="18" t="s">
        <v>33</v>
      </c>
      <c r="E107" s="24" t="s">
        <v>261</v>
      </c>
      <c r="F107" s="25" t="s">
        <v>63</v>
      </c>
      <c r="G107" s="26">
        <v>241</v>
      </c>
      <c r="H107" s="35">
        <v>0</v>
      </c>
      <c r="I107" s="27">
        <f>ROUND(ROUND(H107,2)*ROUND(G107,3),2)</f>
        <v>0</v>
      </c>
      <c r="J107" s="25" t="s">
        <v>339</v>
      </c>
      <c r="O107">
        <f>(I107*21)/100</f>
        <v>0</v>
      </c>
      <c r="P107" t="s">
        <v>27</v>
      </c>
    </row>
    <row r="108" spans="1:16" ht="38.25" x14ac:dyDescent="0.2">
      <c r="A108" s="28" t="s">
        <v>55</v>
      </c>
      <c r="E108" s="29" t="s">
        <v>262</v>
      </c>
    </row>
    <row r="109" spans="1:16" ht="38.25" x14ac:dyDescent="0.2">
      <c r="A109" s="30" t="s">
        <v>57</v>
      </c>
      <c r="E109" s="31" t="s">
        <v>263</v>
      </c>
    </row>
    <row r="110" spans="1:16" x14ac:dyDescent="0.2">
      <c r="A110" t="s">
        <v>59</v>
      </c>
      <c r="E110" s="29" t="s">
        <v>60</v>
      </c>
    </row>
    <row r="111" spans="1:16" ht="25.5" x14ac:dyDescent="0.2">
      <c r="A111" s="18" t="s">
        <v>51</v>
      </c>
      <c r="B111" s="23" t="s">
        <v>196</v>
      </c>
      <c r="C111" s="23" t="s">
        <v>97</v>
      </c>
      <c r="D111" s="18" t="s">
        <v>33</v>
      </c>
      <c r="E111" s="24" t="s">
        <v>98</v>
      </c>
      <c r="F111" s="25" t="s">
        <v>63</v>
      </c>
      <c r="G111" s="26">
        <v>73</v>
      </c>
      <c r="H111" s="35">
        <v>0</v>
      </c>
      <c r="I111" s="27">
        <f>ROUND(ROUND(H111,2)*ROUND(G111,3),2)</f>
        <v>0</v>
      </c>
      <c r="J111" s="25" t="s">
        <v>339</v>
      </c>
      <c r="O111">
        <f>(I111*21)/100</f>
        <v>0</v>
      </c>
      <c r="P111" t="s">
        <v>27</v>
      </c>
    </row>
    <row r="112" spans="1:16" x14ac:dyDescent="0.2">
      <c r="A112" s="28" t="s">
        <v>55</v>
      </c>
      <c r="E112" s="29" t="s">
        <v>56</v>
      </c>
    </row>
    <row r="113" spans="1:16" ht="38.25" x14ac:dyDescent="0.2">
      <c r="A113" s="30" t="s">
        <v>57</v>
      </c>
      <c r="E113" s="31" t="s">
        <v>264</v>
      </c>
    </row>
    <row r="114" spans="1:16" x14ac:dyDescent="0.2">
      <c r="A114" t="s">
        <v>59</v>
      </c>
      <c r="E114" s="29" t="s">
        <v>65</v>
      </c>
    </row>
    <row r="115" spans="1:16" x14ac:dyDescent="0.2">
      <c r="A115" s="18" t="s">
        <v>51</v>
      </c>
      <c r="B115" s="23" t="s">
        <v>200</v>
      </c>
      <c r="C115" s="23" t="s">
        <v>101</v>
      </c>
      <c r="D115" s="18" t="s">
        <v>33</v>
      </c>
      <c r="E115" s="24" t="s">
        <v>102</v>
      </c>
      <c r="F115" s="25" t="s">
        <v>63</v>
      </c>
      <c r="G115" s="26">
        <v>73</v>
      </c>
      <c r="H115" s="35">
        <v>0</v>
      </c>
      <c r="I115" s="27">
        <f>ROUND(ROUND(H115,2)*ROUND(G115,3),2)</f>
        <v>0</v>
      </c>
      <c r="J115" s="25" t="s">
        <v>339</v>
      </c>
      <c r="O115">
        <f>(I115*21)/100</f>
        <v>0</v>
      </c>
      <c r="P115" t="s">
        <v>27</v>
      </c>
    </row>
    <row r="116" spans="1:16" x14ac:dyDescent="0.2">
      <c r="A116" s="28" t="s">
        <v>55</v>
      </c>
      <c r="E116" s="29" t="s">
        <v>56</v>
      </c>
    </row>
    <row r="117" spans="1:16" x14ac:dyDescent="0.2">
      <c r="A117" s="30" t="s">
        <v>57</v>
      </c>
      <c r="E117" s="31" t="s">
        <v>265</v>
      </c>
    </row>
    <row r="118" spans="1:16" x14ac:dyDescent="0.2">
      <c r="A118" t="s">
        <v>59</v>
      </c>
      <c r="E118" s="29" t="s">
        <v>65</v>
      </c>
    </row>
    <row r="119" spans="1:16" ht="25.5" x14ac:dyDescent="0.2">
      <c r="A119" s="18" t="s">
        <v>51</v>
      </c>
      <c r="B119" s="23" t="s">
        <v>204</v>
      </c>
      <c r="C119" s="23" t="s">
        <v>105</v>
      </c>
      <c r="D119" s="18" t="s">
        <v>33</v>
      </c>
      <c r="E119" s="24" t="s">
        <v>106</v>
      </c>
      <c r="F119" s="25" t="s">
        <v>91</v>
      </c>
      <c r="G119" s="26">
        <v>143</v>
      </c>
      <c r="H119" s="35">
        <v>0</v>
      </c>
      <c r="I119" s="27">
        <f>ROUND(ROUND(H119,2)*ROUND(G119,3),2)</f>
        <v>0</v>
      </c>
      <c r="J119" s="25" t="s">
        <v>339</v>
      </c>
      <c r="O119">
        <f>(I119*21)/100</f>
        <v>0</v>
      </c>
      <c r="P119" t="s">
        <v>27</v>
      </c>
    </row>
    <row r="120" spans="1:16" x14ac:dyDescent="0.2">
      <c r="A120" s="28" t="s">
        <v>55</v>
      </c>
      <c r="E120" s="29" t="s">
        <v>56</v>
      </c>
    </row>
    <row r="121" spans="1:16" ht="25.5" x14ac:dyDescent="0.2">
      <c r="A121" s="30" t="s">
        <v>57</v>
      </c>
      <c r="E121" s="31" t="s">
        <v>266</v>
      </c>
    </row>
    <row r="122" spans="1:16" x14ac:dyDescent="0.2">
      <c r="A122" t="s">
        <v>59</v>
      </c>
      <c r="E122" s="29" t="s">
        <v>65</v>
      </c>
    </row>
    <row r="123" spans="1:16" ht="25.5" x14ac:dyDescent="0.2">
      <c r="A123" s="18" t="s">
        <v>51</v>
      </c>
      <c r="B123" s="23" t="s">
        <v>208</v>
      </c>
      <c r="C123" s="23" t="s">
        <v>267</v>
      </c>
      <c r="D123" s="18" t="s">
        <v>33</v>
      </c>
      <c r="E123" s="24" t="s">
        <v>268</v>
      </c>
      <c r="F123" s="25" t="s">
        <v>91</v>
      </c>
      <c r="G123" s="26">
        <v>24.6</v>
      </c>
      <c r="H123" s="35">
        <v>0</v>
      </c>
      <c r="I123" s="27">
        <f>ROUND(ROUND(H123,2)*ROUND(G123,3),2)</f>
        <v>0</v>
      </c>
      <c r="J123" s="25" t="s">
        <v>339</v>
      </c>
      <c r="O123">
        <f>(I123*21)/100</f>
        <v>0</v>
      </c>
      <c r="P123" t="s">
        <v>27</v>
      </c>
    </row>
    <row r="124" spans="1:16" ht="38.25" x14ac:dyDescent="0.2">
      <c r="A124" s="28" t="s">
        <v>55</v>
      </c>
      <c r="E124" s="29" t="s">
        <v>269</v>
      </c>
    </row>
    <row r="125" spans="1:16" ht="38.25" x14ac:dyDescent="0.2">
      <c r="A125" s="30" t="s">
        <v>57</v>
      </c>
      <c r="E125" s="31" t="s">
        <v>270</v>
      </c>
    </row>
    <row r="126" spans="1:16" ht="38.25" x14ac:dyDescent="0.2">
      <c r="A126" t="s">
        <v>59</v>
      </c>
      <c r="E126" s="29" t="s">
        <v>271</v>
      </c>
    </row>
    <row r="127" spans="1:16" ht="25.5" x14ac:dyDescent="0.2">
      <c r="A127" s="18" t="s">
        <v>51</v>
      </c>
      <c r="B127" s="23" t="s">
        <v>213</v>
      </c>
      <c r="C127" s="23" t="s">
        <v>272</v>
      </c>
      <c r="D127" s="18" t="s">
        <v>33</v>
      </c>
      <c r="E127" s="24" t="s">
        <v>273</v>
      </c>
      <c r="F127" s="25" t="s">
        <v>63</v>
      </c>
      <c r="G127" s="26">
        <v>4.2</v>
      </c>
      <c r="H127" s="35">
        <v>0</v>
      </c>
      <c r="I127" s="27">
        <f>ROUND(ROUND(H127,2)*ROUND(G127,3),2)</f>
        <v>0</v>
      </c>
      <c r="J127" s="25" t="s">
        <v>339</v>
      </c>
      <c r="O127">
        <f>(I127*21)/100</f>
        <v>0</v>
      </c>
      <c r="P127" t="s">
        <v>27</v>
      </c>
    </row>
    <row r="128" spans="1:16" x14ac:dyDescent="0.2">
      <c r="A128" s="28" t="s">
        <v>55</v>
      </c>
      <c r="E128" s="29" t="s">
        <v>56</v>
      </c>
    </row>
    <row r="129" spans="1:16" ht="25.5" x14ac:dyDescent="0.2">
      <c r="A129" s="30" t="s">
        <v>57</v>
      </c>
      <c r="E129" s="31" t="s">
        <v>274</v>
      </c>
    </row>
    <row r="130" spans="1:16" x14ac:dyDescent="0.2">
      <c r="A130" t="s">
        <v>59</v>
      </c>
      <c r="E130" s="29" t="s">
        <v>65</v>
      </c>
    </row>
    <row r="131" spans="1:16" x14ac:dyDescent="0.2">
      <c r="A131" s="18" t="s">
        <v>51</v>
      </c>
      <c r="B131" s="23" t="s">
        <v>215</v>
      </c>
      <c r="C131" s="23" t="s">
        <v>275</v>
      </c>
      <c r="D131" s="18" t="s">
        <v>33</v>
      </c>
      <c r="E131" s="24" t="s">
        <v>276</v>
      </c>
      <c r="F131" s="25" t="s">
        <v>91</v>
      </c>
      <c r="G131" s="26">
        <v>9</v>
      </c>
      <c r="H131" s="35">
        <v>0</v>
      </c>
      <c r="I131" s="27">
        <f>ROUND(ROUND(H131,2)*ROUND(G131,3),2)</f>
        <v>0</v>
      </c>
      <c r="J131" s="25" t="s">
        <v>339</v>
      </c>
      <c r="O131">
        <f>(I131*21)/100</f>
        <v>0</v>
      </c>
      <c r="P131" t="s">
        <v>27</v>
      </c>
    </row>
    <row r="132" spans="1:16" x14ac:dyDescent="0.2">
      <c r="A132" s="28" t="s">
        <v>55</v>
      </c>
      <c r="E132" s="29" t="s">
        <v>56</v>
      </c>
    </row>
    <row r="133" spans="1:16" ht="51" x14ac:dyDescent="0.2">
      <c r="A133" s="30" t="s">
        <v>57</v>
      </c>
      <c r="E133" s="31" t="s">
        <v>277</v>
      </c>
    </row>
    <row r="134" spans="1:16" x14ac:dyDescent="0.2">
      <c r="A134" t="s">
        <v>59</v>
      </c>
      <c r="E134" s="29" t="s">
        <v>65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6"/>
  <sheetViews>
    <sheetView workbookViewId="0">
      <pane ySplit="8" topLeftCell="A71" activePane="bottomLeft" state="frozen"/>
      <selection pane="bottomLeft" activeCell="H24" sqref="H24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26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>
        <f>0+O9+O30</f>
        <v>0</v>
      </c>
      <c r="P2" t="s">
        <v>26</v>
      </c>
    </row>
    <row r="3" spans="1:18" ht="15" customHeight="1" x14ac:dyDescent="0.25">
      <c r="A3" t="s">
        <v>12</v>
      </c>
      <c r="B3" s="11" t="s">
        <v>14</v>
      </c>
      <c r="C3" s="51" t="s">
        <v>15</v>
      </c>
      <c r="D3" s="48"/>
      <c r="E3" s="12" t="s">
        <v>16</v>
      </c>
      <c r="F3" s="1"/>
      <c r="G3" s="8"/>
      <c r="H3" s="7" t="s">
        <v>278</v>
      </c>
      <c r="I3" s="34">
        <f>0+I9+I30</f>
        <v>0</v>
      </c>
      <c r="J3" s="9"/>
      <c r="O3" t="s">
        <v>23</v>
      </c>
      <c r="P3" t="s">
        <v>27</v>
      </c>
    </row>
    <row r="4" spans="1:18" ht="15" customHeight="1" x14ac:dyDescent="0.25">
      <c r="A4" t="s">
        <v>17</v>
      </c>
      <c r="B4" s="11" t="s">
        <v>18</v>
      </c>
      <c r="C4" s="51" t="s">
        <v>19</v>
      </c>
      <c r="D4" s="48"/>
      <c r="E4" s="12" t="s">
        <v>20</v>
      </c>
      <c r="F4" s="1"/>
      <c r="G4" s="1"/>
      <c r="H4" s="10"/>
      <c r="I4" s="10"/>
      <c r="J4" s="1"/>
      <c r="O4" t="s">
        <v>24</v>
      </c>
      <c r="P4" t="s">
        <v>27</v>
      </c>
    </row>
    <row r="5" spans="1:18" ht="12.75" customHeight="1" x14ac:dyDescent="0.25">
      <c r="A5" t="s">
        <v>21</v>
      </c>
      <c r="B5" s="14" t="s">
        <v>22</v>
      </c>
      <c r="C5" s="52" t="s">
        <v>278</v>
      </c>
      <c r="D5" s="53"/>
      <c r="E5" s="15" t="s">
        <v>279</v>
      </c>
      <c r="F5" s="5"/>
      <c r="G5" s="5"/>
      <c r="H5" s="5"/>
      <c r="I5" s="5"/>
      <c r="J5" s="5"/>
      <c r="O5" t="s">
        <v>25</v>
      </c>
      <c r="P5" t="s">
        <v>27</v>
      </c>
    </row>
    <row r="6" spans="1:18" ht="12.75" customHeight="1" x14ac:dyDescent="0.2">
      <c r="A6" s="54" t="s">
        <v>30</v>
      </c>
      <c r="B6" s="54" t="s">
        <v>32</v>
      </c>
      <c r="C6" s="54" t="s">
        <v>34</v>
      </c>
      <c r="D6" s="54" t="s">
        <v>35</v>
      </c>
      <c r="E6" s="54" t="s">
        <v>36</v>
      </c>
      <c r="F6" s="54" t="s">
        <v>38</v>
      </c>
      <c r="G6" s="54" t="s">
        <v>40</v>
      </c>
      <c r="H6" s="54" t="s">
        <v>42</v>
      </c>
      <c r="I6" s="54"/>
      <c r="J6" s="54" t="s">
        <v>47</v>
      </c>
    </row>
    <row r="7" spans="1:18" ht="12.75" customHeight="1" x14ac:dyDescent="0.2">
      <c r="A7" s="54"/>
      <c r="B7" s="54"/>
      <c r="C7" s="54"/>
      <c r="D7" s="54"/>
      <c r="E7" s="54"/>
      <c r="F7" s="54"/>
      <c r="G7" s="54"/>
      <c r="H7" s="13" t="s">
        <v>43</v>
      </c>
      <c r="I7" s="13" t="s">
        <v>45</v>
      </c>
      <c r="J7" s="54"/>
    </row>
    <row r="8" spans="1:18" ht="12.75" customHeight="1" x14ac:dyDescent="0.2">
      <c r="A8" s="13" t="s">
        <v>31</v>
      </c>
      <c r="B8" s="13" t="s">
        <v>33</v>
      </c>
      <c r="C8" s="13" t="s">
        <v>27</v>
      </c>
      <c r="D8" s="13" t="s">
        <v>26</v>
      </c>
      <c r="E8" s="13" t="s">
        <v>37</v>
      </c>
      <c r="F8" s="13" t="s">
        <v>39</v>
      </c>
      <c r="G8" s="13" t="s">
        <v>41</v>
      </c>
      <c r="H8" s="13" t="s">
        <v>44</v>
      </c>
      <c r="I8" s="13" t="s">
        <v>46</v>
      </c>
      <c r="J8" s="13" t="s">
        <v>48</v>
      </c>
    </row>
    <row r="9" spans="1:18" ht="12.75" customHeight="1" x14ac:dyDescent="0.2">
      <c r="A9" s="19" t="s">
        <v>49</v>
      </c>
      <c r="B9" s="19"/>
      <c r="C9" s="20" t="s">
        <v>33</v>
      </c>
      <c r="D9" s="19"/>
      <c r="E9" s="21" t="s">
        <v>50</v>
      </c>
      <c r="F9" s="19"/>
      <c r="G9" s="19"/>
      <c r="H9" s="19"/>
      <c r="I9" s="22">
        <f>0+Q9</f>
        <v>0</v>
      </c>
      <c r="J9" s="19"/>
      <c r="O9">
        <f>0+R9</f>
        <v>0</v>
      </c>
      <c r="Q9">
        <f>0+I10+I14+I18+I22+I26</f>
        <v>0</v>
      </c>
      <c r="R9">
        <f>0+O10+O14+O18+O22+O26</f>
        <v>0</v>
      </c>
    </row>
    <row r="10" spans="1:18" ht="25.5" x14ac:dyDescent="0.2">
      <c r="A10" s="18" t="s">
        <v>51</v>
      </c>
      <c r="B10" s="23" t="s">
        <v>33</v>
      </c>
      <c r="C10" s="23" t="s">
        <v>52</v>
      </c>
      <c r="D10" s="18" t="s">
        <v>33</v>
      </c>
      <c r="E10" s="24" t="s">
        <v>53</v>
      </c>
      <c r="F10" s="25" t="s">
        <v>54</v>
      </c>
      <c r="G10" s="26">
        <v>5100</v>
      </c>
      <c r="H10" s="35">
        <v>0</v>
      </c>
      <c r="I10" s="27">
        <f>ROUND(ROUND(H10,2)*ROUND(G10,3),2)</f>
        <v>0</v>
      </c>
      <c r="J10" s="25" t="s">
        <v>339</v>
      </c>
      <c r="O10">
        <f>(I10*21)/100</f>
        <v>0</v>
      </c>
      <c r="P10" t="s">
        <v>27</v>
      </c>
    </row>
    <row r="11" spans="1:18" x14ac:dyDescent="0.2">
      <c r="A11" s="28" t="s">
        <v>55</v>
      </c>
      <c r="E11" s="29" t="s">
        <v>56</v>
      </c>
    </row>
    <row r="12" spans="1:18" ht="76.5" x14ac:dyDescent="0.2">
      <c r="A12" s="30" t="s">
        <v>57</v>
      </c>
      <c r="E12" s="31" t="s">
        <v>280</v>
      </c>
    </row>
    <row r="13" spans="1:18" x14ac:dyDescent="0.2">
      <c r="A13" t="s">
        <v>59</v>
      </c>
      <c r="E13" s="29" t="s">
        <v>60</v>
      </c>
    </row>
    <row r="14" spans="1:18" ht="25.5" x14ac:dyDescent="0.2">
      <c r="A14" s="18" t="s">
        <v>51</v>
      </c>
      <c r="B14" s="23" t="s">
        <v>27</v>
      </c>
      <c r="C14" s="23" t="s">
        <v>115</v>
      </c>
      <c r="D14" s="18" t="s">
        <v>33</v>
      </c>
      <c r="E14" s="24" t="s">
        <v>116</v>
      </c>
      <c r="F14" s="25" t="s">
        <v>117</v>
      </c>
      <c r="G14" s="26">
        <v>35</v>
      </c>
      <c r="H14" s="35">
        <v>0</v>
      </c>
      <c r="I14" s="27">
        <f>ROUND(ROUND(H14,2)*ROUND(G14,3),2)</f>
        <v>0</v>
      </c>
      <c r="J14" s="25" t="s">
        <v>339</v>
      </c>
      <c r="O14">
        <f>(I14*21)/100</f>
        <v>0</v>
      </c>
      <c r="P14" t="s">
        <v>27</v>
      </c>
    </row>
    <row r="15" spans="1:18" x14ac:dyDescent="0.2">
      <c r="A15" s="28" t="s">
        <v>55</v>
      </c>
      <c r="E15" s="29" t="s">
        <v>56</v>
      </c>
    </row>
    <row r="16" spans="1:18" ht="25.5" x14ac:dyDescent="0.2">
      <c r="A16" s="30" t="s">
        <v>57</v>
      </c>
      <c r="E16" s="31" t="s">
        <v>281</v>
      </c>
    </row>
    <row r="17" spans="1:18" x14ac:dyDescent="0.2">
      <c r="A17" t="s">
        <v>59</v>
      </c>
      <c r="E17" s="29" t="s">
        <v>65</v>
      </c>
    </row>
    <row r="18" spans="1:18" ht="25.5" x14ac:dyDescent="0.2">
      <c r="A18" s="18" t="s">
        <v>51</v>
      </c>
      <c r="B18" s="23" t="s">
        <v>26</v>
      </c>
      <c r="C18" s="23" t="s">
        <v>119</v>
      </c>
      <c r="D18" s="18" t="s">
        <v>33</v>
      </c>
      <c r="E18" s="24" t="s">
        <v>120</v>
      </c>
      <c r="F18" s="25" t="s">
        <v>117</v>
      </c>
      <c r="G18" s="26">
        <v>12</v>
      </c>
      <c r="H18" s="35">
        <v>0</v>
      </c>
      <c r="I18" s="27">
        <f>ROUND(ROUND(H18,2)*ROUND(G18,3),2)</f>
        <v>0</v>
      </c>
      <c r="J18" s="25" t="s">
        <v>339</v>
      </c>
      <c r="O18">
        <f>(I18*21)/100</f>
        <v>0</v>
      </c>
      <c r="P18" t="s">
        <v>27</v>
      </c>
    </row>
    <row r="19" spans="1:18" x14ac:dyDescent="0.2">
      <c r="A19" s="28" t="s">
        <v>55</v>
      </c>
      <c r="E19" s="29" t="s">
        <v>56</v>
      </c>
    </row>
    <row r="20" spans="1:18" ht="25.5" x14ac:dyDescent="0.2">
      <c r="A20" s="30" t="s">
        <v>57</v>
      </c>
      <c r="E20" s="31" t="s">
        <v>282</v>
      </c>
    </row>
    <row r="21" spans="1:18" x14ac:dyDescent="0.2">
      <c r="A21" t="s">
        <v>59</v>
      </c>
      <c r="E21" s="29" t="s">
        <v>65</v>
      </c>
    </row>
    <row r="22" spans="1:18" ht="25.5" x14ac:dyDescent="0.2">
      <c r="A22" s="18" t="s">
        <v>51</v>
      </c>
      <c r="B22" s="23" t="s">
        <v>37</v>
      </c>
      <c r="C22" s="23" t="s">
        <v>61</v>
      </c>
      <c r="D22" s="18" t="s">
        <v>33</v>
      </c>
      <c r="E22" s="24" t="s">
        <v>62</v>
      </c>
      <c r="F22" s="25" t="s">
        <v>63</v>
      </c>
      <c r="G22" s="26">
        <v>205</v>
      </c>
      <c r="H22" s="35">
        <v>0</v>
      </c>
      <c r="I22" s="27">
        <f>ROUND(ROUND(H22,2)*ROUND(G22,3),2)</f>
        <v>0</v>
      </c>
      <c r="J22" s="25" t="s">
        <v>339</v>
      </c>
      <c r="O22">
        <f>(I22*21)/100</f>
        <v>0</v>
      </c>
      <c r="P22" t="s">
        <v>27</v>
      </c>
    </row>
    <row r="23" spans="1:18" x14ac:dyDescent="0.2">
      <c r="A23" s="28" t="s">
        <v>55</v>
      </c>
      <c r="E23" s="29" t="s">
        <v>56</v>
      </c>
    </row>
    <row r="24" spans="1:18" ht="89.25" x14ac:dyDescent="0.2">
      <c r="A24" s="30" t="s">
        <v>57</v>
      </c>
      <c r="E24" s="31" t="s">
        <v>283</v>
      </c>
    </row>
    <row r="25" spans="1:18" x14ac:dyDescent="0.2">
      <c r="A25" t="s">
        <v>59</v>
      </c>
      <c r="E25" s="29" t="s">
        <v>65</v>
      </c>
    </row>
    <row r="26" spans="1:18" ht="25.5" x14ac:dyDescent="0.2">
      <c r="A26" s="18" t="s">
        <v>51</v>
      </c>
      <c r="B26" s="23" t="s">
        <v>39</v>
      </c>
      <c r="C26" s="23" t="s">
        <v>69</v>
      </c>
      <c r="D26" s="18" t="s">
        <v>33</v>
      </c>
      <c r="E26" s="24" t="s">
        <v>70</v>
      </c>
      <c r="F26" s="25" t="s">
        <v>63</v>
      </c>
      <c r="G26" s="26">
        <v>205</v>
      </c>
      <c r="H26" s="35">
        <v>0</v>
      </c>
      <c r="I26" s="27">
        <f>ROUND(ROUND(H26,2)*ROUND(G26,3),2)</f>
        <v>0</v>
      </c>
      <c r="J26" s="25" t="s">
        <v>339</v>
      </c>
      <c r="O26">
        <f>(I26*21)/100</f>
        <v>0</v>
      </c>
      <c r="P26" t="s">
        <v>27</v>
      </c>
    </row>
    <row r="27" spans="1:18" x14ac:dyDescent="0.2">
      <c r="A27" s="28" t="s">
        <v>55</v>
      </c>
      <c r="E27" s="29" t="s">
        <v>56</v>
      </c>
    </row>
    <row r="28" spans="1:18" ht="63.75" x14ac:dyDescent="0.2">
      <c r="A28" s="30" t="s">
        <v>57</v>
      </c>
      <c r="E28" s="31" t="s">
        <v>284</v>
      </c>
    </row>
    <row r="29" spans="1:18" x14ac:dyDescent="0.2">
      <c r="A29" t="s">
        <v>59</v>
      </c>
      <c r="E29" s="29" t="s">
        <v>65</v>
      </c>
    </row>
    <row r="30" spans="1:18" ht="12.75" customHeight="1" x14ac:dyDescent="0.2">
      <c r="A30" s="5" t="s">
        <v>49</v>
      </c>
      <c r="B30" s="5"/>
      <c r="C30" s="32" t="s">
        <v>72</v>
      </c>
      <c r="D30" s="5"/>
      <c r="E30" s="21" t="s">
        <v>50</v>
      </c>
      <c r="F30" s="5"/>
      <c r="G30" s="5"/>
      <c r="H30" s="5"/>
      <c r="I30" s="33">
        <f>0+Q30</f>
        <v>0</v>
      </c>
      <c r="J30" s="5"/>
      <c r="O30">
        <f>0+R30</f>
        <v>0</v>
      </c>
      <c r="Q30">
        <f>0+I31+I35+I39+I43+I47+I51+I55+I59+I63+I67+I71+I75+I79+I83</f>
        <v>0</v>
      </c>
      <c r="R30">
        <f>0+O31+O35+O39+O43+O47+O51+O55+O59+O63+O67+O71+O75+O79+O83</f>
        <v>0</v>
      </c>
    </row>
    <row r="31" spans="1:18" ht="25.5" x14ac:dyDescent="0.2">
      <c r="A31" s="18" t="s">
        <v>51</v>
      </c>
      <c r="B31" s="23" t="s">
        <v>41</v>
      </c>
      <c r="C31" s="23" t="s">
        <v>285</v>
      </c>
      <c r="D31" s="18" t="s">
        <v>33</v>
      </c>
      <c r="E31" s="24" t="s">
        <v>286</v>
      </c>
      <c r="F31" s="25" t="s">
        <v>54</v>
      </c>
      <c r="G31" s="26">
        <v>420</v>
      </c>
      <c r="H31" s="35">
        <v>0</v>
      </c>
      <c r="I31" s="27">
        <f>ROUND(ROUND(H31,2)*ROUND(G31,3),2)</f>
        <v>0</v>
      </c>
      <c r="J31" s="25" t="s">
        <v>339</v>
      </c>
      <c r="O31">
        <f>(I31*21)/100</f>
        <v>0</v>
      </c>
      <c r="P31" t="s">
        <v>27</v>
      </c>
    </row>
    <row r="32" spans="1:18" ht="25.5" x14ac:dyDescent="0.2">
      <c r="A32" s="28" t="s">
        <v>55</v>
      </c>
      <c r="E32" s="29" t="s">
        <v>287</v>
      </c>
    </row>
    <row r="33" spans="1:16" ht="63.75" x14ac:dyDescent="0.2">
      <c r="A33" s="30" t="s">
        <v>57</v>
      </c>
      <c r="E33" s="31" t="s">
        <v>288</v>
      </c>
    </row>
    <row r="34" spans="1:16" x14ac:dyDescent="0.2">
      <c r="A34" t="s">
        <v>59</v>
      </c>
      <c r="E34" s="29" t="s">
        <v>65</v>
      </c>
    </row>
    <row r="35" spans="1:16" x14ac:dyDescent="0.2">
      <c r="A35" s="18" t="s">
        <v>51</v>
      </c>
      <c r="B35" s="23" t="s">
        <v>78</v>
      </c>
      <c r="C35" s="23" t="s">
        <v>267</v>
      </c>
      <c r="D35" s="18" t="s">
        <v>33</v>
      </c>
      <c r="E35" s="24" t="s">
        <v>289</v>
      </c>
      <c r="F35" s="25" t="s">
        <v>54</v>
      </c>
      <c r="G35" s="26">
        <v>420</v>
      </c>
      <c r="H35" s="35">
        <v>0</v>
      </c>
      <c r="I35" s="27">
        <f>ROUND(ROUND(H35,2)*ROUND(G35,3),2)</f>
        <v>0</v>
      </c>
      <c r="J35" s="25" t="s">
        <v>339</v>
      </c>
      <c r="O35">
        <f>(I35*21)/100</f>
        <v>0</v>
      </c>
      <c r="P35" t="s">
        <v>27</v>
      </c>
    </row>
    <row r="36" spans="1:16" x14ac:dyDescent="0.2">
      <c r="A36" s="28" t="s">
        <v>55</v>
      </c>
      <c r="E36" s="29" t="s">
        <v>56</v>
      </c>
    </row>
    <row r="37" spans="1:16" ht="114.75" x14ac:dyDescent="0.2">
      <c r="A37" s="30" t="s">
        <v>57</v>
      </c>
      <c r="E37" s="31" t="s">
        <v>290</v>
      </c>
    </row>
    <row r="38" spans="1:16" ht="89.25" x14ac:dyDescent="0.2">
      <c r="A38" t="s">
        <v>59</v>
      </c>
      <c r="E38" s="29" t="s">
        <v>291</v>
      </c>
    </row>
    <row r="39" spans="1:16" ht="25.5" x14ac:dyDescent="0.2">
      <c r="A39" s="18" t="s">
        <v>51</v>
      </c>
      <c r="B39" s="23" t="s">
        <v>82</v>
      </c>
      <c r="C39" s="23" t="s">
        <v>267</v>
      </c>
      <c r="D39" s="18" t="s">
        <v>48</v>
      </c>
      <c r="E39" s="24" t="s">
        <v>292</v>
      </c>
      <c r="F39" s="25" t="s">
        <v>54</v>
      </c>
      <c r="G39" s="26">
        <v>60</v>
      </c>
      <c r="H39" s="35">
        <v>0</v>
      </c>
      <c r="I39" s="27">
        <f>ROUND(ROUND(H39,2)*ROUND(G39,3),2)</f>
        <v>0</v>
      </c>
      <c r="J39" s="25" t="s">
        <v>339</v>
      </c>
      <c r="O39">
        <f>(I39*21)/100</f>
        <v>0</v>
      </c>
      <c r="P39" t="s">
        <v>27</v>
      </c>
    </row>
    <row r="40" spans="1:16" x14ac:dyDescent="0.2">
      <c r="A40" s="28" t="s">
        <v>55</v>
      </c>
      <c r="E40" s="29" t="s">
        <v>56</v>
      </c>
    </row>
    <row r="41" spans="1:16" ht="38.25" x14ac:dyDescent="0.2">
      <c r="A41" s="30" t="s">
        <v>57</v>
      </c>
      <c r="E41" s="31" t="s">
        <v>293</v>
      </c>
    </row>
    <row r="42" spans="1:16" x14ac:dyDescent="0.2">
      <c r="A42" t="s">
        <v>59</v>
      </c>
      <c r="E42" s="29" t="s">
        <v>65</v>
      </c>
    </row>
    <row r="43" spans="1:16" ht="25.5" x14ac:dyDescent="0.2">
      <c r="A43" s="18" t="s">
        <v>51</v>
      </c>
      <c r="B43" s="23" t="s">
        <v>44</v>
      </c>
      <c r="C43" s="23" t="s">
        <v>73</v>
      </c>
      <c r="D43" s="18" t="s">
        <v>33</v>
      </c>
      <c r="E43" s="24" t="s">
        <v>74</v>
      </c>
      <c r="F43" s="25" t="s">
        <v>63</v>
      </c>
      <c r="G43" s="26">
        <v>270</v>
      </c>
      <c r="H43" s="35">
        <v>0</v>
      </c>
      <c r="I43" s="27">
        <f>ROUND(ROUND(H43,2)*ROUND(G43,3),2)</f>
        <v>0</v>
      </c>
      <c r="J43" s="25" t="s">
        <v>339</v>
      </c>
      <c r="O43">
        <f>(I43*21)/100</f>
        <v>0</v>
      </c>
      <c r="P43" t="s">
        <v>27</v>
      </c>
    </row>
    <row r="44" spans="1:16" x14ac:dyDescent="0.2">
      <c r="A44" s="28" t="s">
        <v>55</v>
      </c>
      <c r="E44" s="29" t="s">
        <v>56</v>
      </c>
    </row>
    <row r="45" spans="1:16" ht="76.5" x14ac:dyDescent="0.2">
      <c r="A45" s="30" t="s">
        <v>57</v>
      </c>
      <c r="E45" s="31" t="s">
        <v>294</v>
      </c>
    </row>
    <row r="46" spans="1:16" x14ac:dyDescent="0.2">
      <c r="A46" t="s">
        <v>59</v>
      </c>
      <c r="E46" s="29" t="s">
        <v>65</v>
      </c>
    </row>
    <row r="47" spans="1:16" ht="25.5" x14ac:dyDescent="0.2">
      <c r="A47" s="18" t="s">
        <v>51</v>
      </c>
      <c r="B47" s="23" t="s">
        <v>46</v>
      </c>
      <c r="C47" s="23" t="s">
        <v>76</v>
      </c>
      <c r="D47" s="18" t="s">
        <v>33</v>
      </c>
      <c r="E47" s="24" t="s">
        <v>74</v>
      </c>
      <c r="F47" s="25" t="s">
        <v>63</v>
      </c>
      <c r="G47" s="26">
        <v>270</v>
      </c>
      <c r="H47" s="35">
        <v>0</v>
      </c>
      <c r="I47" s="27">
        <f>ROUND(ROUND(H47,2)*ROUND(G47,3),2)</f>
        <v>0</v>
      </c>
      <c r="J47" s="25" t="s">
        <v>339</v>
      </c>
      <c r="O47">
        <f>(I47*21)/100</f>
        <v>0</v>
      </c>
      <c r="P47" t="s">
        <v>27</v>
      </c>
    </row>
    <row r="48" spans="1:16" x14ac:dyDescent="0.2">
      <c r="A48" s="28" t="s">
        <v>55</v>
      </c>
      <c r="E48" s="29" t="s">
        <v>56</v>
      </c>
    </row>
    <row r="49" spans="1:16" x14ac:dyDescent="0.2">
      <c r="A49" s="30" t="s">
        <v>57</v>
      </c>
      <c r="E49" s="31" t="s">
        <v>295</v>
      </c>
    </row>
    <row r="50" spans="1:16" x14ac:dyDescent="0.2">
      <c r="A50" t="s">
        <v>59</v>
      </c>
      <c r="E50" s="29" t="s">
        <v>65</v>
      </c>
    </row>
    <row r="51" spans="1:16" ht="25.5" x14ac:dyDescent="0.2">
      <c r="A51" s="18" t="s">
        <v>51</v>
      </c>
      <c r="B51" s="23" t="s">
        <v>48</v>
      </c>
      <c r="C51" s="23" t="s">
        <v>79</v>
      </c>
      <c r="D51" s="18" t="s">
        <v>33</v>
      </c>
      <c r="E51" s="24" t="s">
        <v>80</v>
      </c>
      <c r="F51" s="25" t="s">
        <v>54</v>
      </c>
      <c r="G51" s="26">
        <v>800</v>
      </c>
      <c r="H51" s="35">
        <v>0</v>
      </c>
      <c r="I51" s="27">
        <f>ROUND(ROUND(H51,2)*ROUND(G51,3),2)</f>
        <v>0</v>
      </c>
      <c r="J51" s="25" t="s">
        <v>339</v>
      </c>
      <c r="O51">
        <f>(I51*21)/100</f>
        <v>0</v>
      </c>
      <c r="P51" t="s">
        <v>27</v>
      </c>
    </row>
    <row r="52" spans="1:16" x14ac:dyDescent="0.2">
      <c r="A52" s="28" t="s">
        <v>55</v>
      </c>
      <c r="E52" s="29" t="s">
        <v>56</v>
      </c>
    </row>
    <row r="53" spans="1:16" ht="63.75" x14ac:dyDescent="0.2">
      <c r="A53" s="30" t="s">
        <v>57</v>
      </c>
      <c r="E53" s="31" t="s">
        <v>296</v>
      </c>
    </row>
    <row r="54" spans="1:16" x14ac:dyDescent="0.2">
      <c r="A54" t="s">
        <v>59</v>
      </c>
      <c r="E54" s="29" t="s">
        <v>65</v>
      </c>
    </row>
    <row r="55" spans="1:16" x14ac:dyDescent="0.2">
      <c r="A55" s="18" t="s">
        <v>51</v>
      </c>
      <c r="B55" s="23" t="s">
        <v>96</v>
      </c>
      <c r="C55" s="23" t="s">
        <v>83</v>
      </c>
      <c r="D55" s="18" t="s">
        <v>33</v>
      </c>
      <c r="E55" s="24" t="s">
        <v>84</v>
      </c>
      <c r="F55" s="25" t="s">
        <v>54</v>
      </c>
      <c r="G55" s="26">
        <v>1000</v>
      </c>
      <c r="H55" s="35">
        <v>0</v>
      </c>
      <c r="I55" s="27">
        <f>ROUND(ROUND(H55,2)*ROUND(G55,3),2)</f>
        <v>0</v>
      </c>
      <c r="J55" s="25" t="s">
        <v>339</v>
      </c>
      <c r="O55">
        <f>(I55*21)/100</f>
        <v>0</v>
      </c>
      <c r="P55" t="s">
        <v>27</v>
      </c>
    </row>
    <row r="56" spans="1:16" x14ac:dyDescent="0.2">
      <c r="A56" s="28" t="s">
        <v>55</v>
      </c>
      <c r="E56" s="29" t="s">
        <v>56</v>
      </c>
    </row>
    <row r="57" spans="1:16" ht="25.5" x14ac:dyDescent="0.2">
      <c r="A57" s="30" t="s">
        <v>57</v>
      </c>
      <c r="E57" s="31" t="s">
        <v>297</v>
      </c>
    </row>
    <row r="58" spans="1:16" x14ac:dyDescent="0.2">
      <c r="A58" t="s">
        <v>59</v>
      </c>
      <c r="E58" s="29" t="s">
        <v>65</v>
      </c>
    </row>
    <row r="59" spans="1:16" ht="25.5" x14ac:dyDescent="0.2">
      <c r="A59" s="18" t="s">
        <v>51</v>
      </c>
      <c r="B59" s="23" t="s">
        <v>100</v>
      </c>
      <c r="C59" s="23" t="s">
        <v>86</v>
      </c>
      <c r="D59" s="18" t="s">
        <v>33</v>
      </c>
      <c r="E59" s="24" t="s">
        <v>87</v>
      </c>
      <c r="F59" s="25" t="s">
        <v>54</v>
      </c>
      <c r="G59" s="26">
        <v>800</v>
      </c>
      <c r="H59" s="35">
        <v>0</v>
      </c>
      <c r="I59" s="27">
        <f>ROUND(ROUND(H59,2)*ROUND(G59,3),2)</f>
        <v>0</v>
      </c>
      <c r="J59" s="25" t="s">
        <v>339</v>
      </c>
      <c r="O59">
        <f>(I59*21)/100</f>
        <v>0</v>
      </c>
      <c r="P59" t="s">
        <v>27</v>
      </c>
    </row>
    <row r="60" spans="1:16" x14ac:dyDescent="0.2">
      <c r="A60" s="28" t="s">
        <v>55</v>
      </c>
      <c r="E60" s="29" t="s">
        <v>56</v>
      </c>
    </row>
    <row r="61" spans="1:16" x14ac:dyDescent="0.2">
      <c r="A61" s="30" t="s">
        <v>57</v>
      </c>
      <c r="E61" s="31" t="s">
        <v>88</v>
      </c>
    </row>
    <row r="62" spans="1:16" x14ac:dyDescent="0.2">
      <c r="A62" t="s">
        <v>59</v>
      </c>
      <c r="E62" s="29" t="s">
        <v>65</v>
      </c>
    </row>
    <row r="63" spans="1:16" ht="25.5" x14ac:dyDescent="0.2">
      <c r="A63" s="18" t="s">
        <v>51</v>
      </c>
      <c r="B63" s="23" t="s">
        <v>104</v>
      </c>
      <c r="C63" s="23" t="s">
        <v>89</v>
      </c>
      <c r="D63" s="18" t="s">
        <v>33</v>
      </c>
      <c r="E63" s="24" t="s">
        <v>90</v>
      </c>
      <c r="F63" s="25" t="s">
        <v>91</v>
      </c>
      <c r="G63" s="26">
        <v>870</v>
      </c>
      <c r="H63" s="35">
        <v>0</v>
      </c>
      <c r="I63" s="27">
        <f>ROUND(ROUND(H63,2)*ROUND(G63,3),2)</f>
        <v>0</v>
      </c>
      <c r="J63" s="25" t="s">
        <v>339</v>
      </c>
      <c r="O63">
        <f>(I63*21)/100</f>
        <v>0</v>
      </c>
      <c r="P63" t="s">
        <v>27</v>
      </c>
    </row>
    <row r="64" spans="1:16" x14ac:dyDescent="0.2">
      <c r="A64" s="28" t="s">
        <v>55</v>
      </c>
      <c r="E64" s="29" t="s">
        <v>56</v>
      </c>
    </row>
    <row r="65" spans="1:16" ht="76.5" x14ac:dyDescent="0.2">
      <c r="A65" s="30" t="s">
        <v>57</v>
      </c>
      <c r="E65" s="31" t="s">
        <v>298</v>
      </c>
    </row>
    <row r="66" spans="1:16" x14ac:dyDescent="0.2">
      <c r="A66" t="s">
        <v>59</v>
      </c>
      <c r="E66" s="29" t="s">
        <v>65</v>
      </c>
    </row>
    <row r="67" spans="1:16" ht="25.5" x14ac:dyDescent="0.2">
      <c r="A67" s="18" t="s">
        <v>51</v>
      </c>
      <c r="B67" s="23" t="s">
        <v>108</v>
      </c>
      <c r="C67" s="23" t="s">
        <v>93</v>
      </c>
      <c r="D67" s="18" t="s">
        <v>33</v>
      </c>
      <c r="E67" s="24" t="s">
        <v>94</v>
      </c>
      <c r="F67" s="25" t="s">
        <v>63</v>
      </c>
      <c r="G67" s="26">
        <v>940</v>
      </c>
      <c r="H67" s="35">
        <v>0</v>
      </c>
      <c r="I67" s="27">
        <f>ROUND(ROUND(H67,2)*ROUND(G67,3),2)</f>
        <v>0</v>
      </c>
      <c r="J67" s="25" t="s">
        <v>339</v>
      </c>
      <c r="O67">
        <f>(I67*21)/100</f>
        <v>0</v>
      </c>
      <c r="P67" t="s">
        <v>27</v>
      </c>
    </row>
    <row r="68" spans="1:16" x14ac:dyDescent="0.2">
      <c r="A68" s="28" t="s">
        <v>55</v>
      </c>
      <c r="E68" s="29" t="s">
        <v>56</v>
      </c>
    </row>
    <row r="69" spans="1:16" ht="25.5" x14ac:dyDescent="0.2">
      <c r="A69" s="30" t="s">
        <v>57</v>
      </c>
      <c r="E69" s="31" t="s">
        <v>95</v>
      </c>
    </row>
    <row r="70" spans="1:16" x14ac:dyDescent="0.2">
      <c r="A70" t="s">
        <v>59</v>
      </c>
      <c r="E70" s="29" t="s">
        <v>65</v>
      </c>
    </row>
    <row r="71" spans="1:16" ht="25.5" x14ac:dyDescent="0.2">
      <c r="A71" s="18" t="s">
        <v>51</v>
      </c>
      <c r="B71" s="23" t="s">
        <v>155</v>
      </c>
      <c r="C71" s="23" t="s">
        <v>97</v>
      </c>
      <c r="D71" s="18" t="s">
        <v>33</v>
      </c>
      <c r="E71" s="24" t="s">
        <v>98</v>
      </c>
      <c r="F71" s="25" t="s">
        <v>63</v>
      </c>
      <c r="G71" s="26">
        <v>290</v>
      </c>
      <c r="H71" s="35">
        <v>0</v>
      </c>
      <c r="I71" s="27">
        <f>ROUND(ROUND(H71,2)*ROUND(G71,3),2)</f>
        <v>0</v>
      </c>
      <c r="J71" s="25" t="s">
        <v>339</v>
      </c>
      <c r="O71">
        <f>(I71*21)/100</f>
        <v>0</v>
      </c>
      <c r="P71" t="s">
        <v>27</v>
      </c>
    </row>
    <row r="72" spans="1:16" x14ac:dyDescent="0.2">
      <c r="A72" s="28" t="s">
        <v>55</v>
      </c>
      <c r="E72" s="29" t="s">
        <v>56</v>
      </c>
    </row>
    <row r="73" spans="1:16" x14ac:dyDescent="0.2">
      <c r="A73" s="30" t="s">
        <v>57</v>
      </c>
      <c r="E73" s="31" t="s">
        <v>299</v>
      </c>
    </row>
    <row r="74" spans="1:16" x14ac:dyDescent="0.2">
      <c r="A74" t="s">
        <v>59</v>
      </c>
      <c r="E74" s="29" t="s">
        <v>65</v>
      </c>
    </row>
    <row r="75" spans="1:16" x14ac:dyDescent="0.2">
      <c r="A75" s="18" t="s">
        <v>51</v>
      </c>
      <c r="B75" s="23" t="s">
        <v>159</v>
      </c>
      <c r="C75" s="23" t="s">
        <v>101</v>
      </c>
      <c r="D75" s="18" t="s">
        <v>33</v>
      </c>
      <c r="E75" s="24" t="s">
        <v>102</v>
      </c>
      <c r="F75" s="25" t="s">
        <v>63</v>
      </c>
      <c r="G75" s="26">
        <v>290</v>
      </c>
      <c r="H75" s="35">
        <v>0</v>
      </c>
      <c r="I75" s="27">
        <f>ROUND(ROUND(H75,2)*ROUND(G75,3),2)</f>
        <v>0</v>
      </c>
      <c r="J75" s="25" t="s">
        <v>339</v>
      </c>
      <c r="O75">
        <f>(I75*21)/100</f>
        <v>0</v>
      </c>
      <c r="P75" t="s">
        <v>27</v>
      </c>
    </row>
    <row r="76" spans="1:16" x14ac:dyDescent="0.2">
      <c r="A76" s="28" t="s">
        <v>55</v>
      </c>
      <c r="E76" s="29" t="s">
        <v>56</v>
      </c>
    </row>
    <row r="77" spans="1:16" x14ac:dyDescent="0.2">
      <c r="A77" s="30" t="s">
        <v>57</v>
      </c>
      <c r="E77" s="31" t="s">
        <v>103</v>
      </c>
    </row>
    <row r="78" spans="1:16" x14ac:dyDescent="0.2">
      <c r="A78" t="s">
        <v>59</v>
      </c>
      <c r="E78" s="29" t="s">
        <v>65</v>
      </c>
    </row>
    <row r="79" spans="1:16" ht="25.5" x14ac:dyDescent="0.2">
      <c r="A79" s="18" t="s">
        <v>51</v>
      </c>
      <c r="B79" s="23" t="s">
        <v>163</v>
      </c>
      <c r="C79" s="23" t="s">
        <v>105</v>
      </c>
      <c r="D79" s="18" t="s">
        <v>33</v>
      </c>
      <c r="E79" s="24" t="s">
        <v>106</v>
      </c>
      <c r="F79" s="25" t="s">
        <v>91</v>
      </c>
      <c r="G79" s="26">
        <v>170</v>
      </c>
      <c r="H79" s="35">
        <v>0</v>
      </c>
      <c r="I79" s="27">
        <f>ROUND(ROUND(H79,2)*ROUND(G79,3),2)</f>
        <v>0</v>
      </c>
      <c r="J79" s="25" t="s">
        <v>339</v>
      </c>
      <c r="O79">
        <f>(I79*21)/100</f>
        <v>0</v>
      </c>
      <c r="P79" t="s">
        <v>27</v>
      </c>
    </row>
    <row r="80" spans="1:16" x14ac:dyDescent="0.2">
      <c r="A80" s="28" t="s">
        <v>55</v>
      </c>
      <c r="E80" s="29" t="s">
        <v>56</v>
      </c>
    </row>
    <row r="81" spans="1:16" ht="38.25" x14ac:dyDescent="0.2">
      <c r="A81" s="30" t="s">
        <v>57</v>
      </c>
      <c r="E81" s="31" t="s">
        <v>300</v>
      </c>
    </row>
    <row r="82" spans="1:16" x14ac:dyDescent="0.2">
      <c r="A82" t="s">
        <v>59</v>
      </c>
      <c r="E82" s="29" t="s">
        <v>65</v>
      </c>
    </row>
    <row r="83" spans="1:16" ht="25.5" x14ac:dyDescent="0.2">
      <c r="A83" s="18" t="s">
        <v>51</v>
      </c>
      <c r="B83" s="23" t="s">
        <v>167</v>
      </c>
      <c r="C83" s="23" t="s">
        <v>109</v>
      </c>
      <c r="D83" s="18" t="s">
        <v>33</v>
      </c>
      <c r="E83" s="24" t="s">
        <v>110</v>
      </c>
      <c r="F83" s="25" t="s">
        <v>91</v>
      </c>
      <c r="G83" s="26">
        <v>760</v>
      </c>
      <c r="H83" s="35">
        <v>0</v>
      </c>
      <c r="I83" s="27">
        <f>ROUND(ROUND(H83,2)*ROUND(G83,3),2)</f>
        <v>0</v>
      </c>
      <c r="J83" s="25" t="s">
        <v>339</v>
      </c>
      <c r="O83">
        <f>(I83*21)/100</f>
        <v>0</v>
      </c>
      <c r="P83" t="s">
        <v>27</v>
      </c>
    </row>
    <row r="84" spans="1:16" x14ac:dyDescent="0.2">
      <c r="A84" s="28" t="s">
        <v>55</v>
      </c>
      <c r="E84" s="29" t="s">
        <v>56</v>
      </c>
    </row>
    <row r="85" spans="1:16" ht="38.25" x14ac:dyDescent="0.2">
      <c r="A85" s="30" t="s">
        <v>57</v>
      </c>
      <c r="E85" s="31" t="s">
        <v>301</v>
      </c>
    </row>
    <row r="86" spans="1:16" x14ac:dyDescent="0.2">
      <c r="A86" t="s">
        <v>59</v>
      </c>
      <c r="E86" s="29" t="s">
        <v>65</v>
      </c>
    </row>
  </sheetData>
  <autoFilter ref="A10:R86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7"/>
  <sheetViews>
    <sheetView tabSelected="1" topLeftCell="B1" workbookViewId="0">
      <pane ySplit="8" topLeftCell="A9" activePane="bottomLeft" state="frozen"/>
      <selection pane="bottomLeft" activeCell="M29" sqref="M2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1" max="12" width="7" customWidth="1"/>
    <col min="13" max="14" width="7.5703125" style="40" customWidth="1"/>
    <col min="15" max="17" width="7.5703125" style="40" hidden="1" customWidth="1"/>
    <col min="18" max="19" width="7.5703125" style="40" customWidth="1"/>
    <col min="20" max="20" width="7" style="40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s="40" t="s">
        <v>26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 s="40">
        <f>0+O9+O34</f>
        <v>0</v>
      </c>
      <c r="P2" s="40" t="s">
        <v>26</v>
      </c>
    </row>
    <row r="3" spans="1:18" ht="15" customHeight="1" x14ac:dyDescent="0.25">
      <c r="A3" t="s">
        <v>12</v>
      </c>
      <c r="B3" s="11" t="s">
        <v>14</v>
      </c>
      <c r="C3" s="51" t="s">
        <v>15</v>
      </c>
      <c r="D3" s="48"/>
      <c r="E3" s="12" t="s">
        <v>16</v>
      </c>
      <c r="F3" s="1"/>
      <c r="G3" s="8"/>
      <c r="H3" s="7" t="s">
        <v>302</v>
      </c>
      <c r="I3" s="34">
        <f>0+I9+I37</f>
        <v>0</v>
      </c>
      <c r="J3" s="9"/>
      <c r="O3" s="40" t="s">
        <v>23</v>
      </c>
      <c r="P3" s="40" t="s">
        <v>27</v>
      </c>
    </row>
    <row r="4" spans="1:18" ht="15" customHeight="1" x14ac:dyDescent="0.25">
      <c r="A4" t="s">
        <v>17</v>
      </c>
      <c r="B4" s="11" t="s">
        <v>18</v>
      </c>
      <c r="C4" s="51" t="s">
        <v>19</v>
      </c>
      <c r="D4" s="48"/>
      <c r="E4" s="12" t="s">
        <v>20</v>
      </c>
      <c r="F4" s="1"/>
      <c r="G4" s="1"/>
      <c r="H4" s="10"/>
      <c r="I4" s="10"/>
      <c r="J4" s="1"/>
      <c r="O4" s="40" t="s">
        <v>24</v>
      </c>
      <c r="P4" s="40" t="s">
        <v>27</v>
      </c>
    </row>
    <row r="5" spans="1:18" ht="12.75" customHeight="1" x14ac:dyDescent="0.25">
      <c r="A5" t="s">
        <v>21</v>
      </c>
      <c r="B5" s="14" t="s">
        <v>22</v>
      </c>
      <c r="C5" s="52" t="s">
        <v>338</v>
      </c>
      <c r="D5" s="53"/>
      <c r="E5" s="15" t="s">
        <v>303</v>
      </c>
      <c r="F5" s="5"/>
      <c r="G5" s="5"/>
      <c r="H5" s="5"/>
      <c r="I5" s="5"/>
      <c r="J5" s="5"/>
      <c r="O5" s="40" t="s">
        <v>25</v>
      </c>
      <c r="P5" s="40" t="s">
        <v>27</v>
      </c>
    </row>
    <row r="6" spans="1:18" ht="12.75" customHeight="1" x14ac:dyDescent="0.2">
      <c r="A6" s="54" t="s">
        <v>30</v>
      </c>
      <c r="B6" s="54" t="s">
        <v>32</v>
      </c>
      <c r="C6" s="54" t="s">
        <v>34</v>
      </c>
      <c r="D6" s="54" t="s">
        <v>35</v>
      </c>
      <c r="E6" s="54" t="s">
        <v>36</v>
      </c>
      <c r="F6" s="54" t="s">
        <v>38</v>
      </c>
      <c r="G6" s="54" t="s">
        <v>40</v>
      </c>
      <c r="H6" s="54" t="s">
        <v>42</v>
      </c>
      <c r="I6" s="54"/>
      <c r="J6" s="54" t="s">
        <v>47</v>
      </c>
    </row>
    <row r="7" spans="1:18" ht="12.75" customHeight="1" x14ac:dyDescent="0.2">
      <c r="A7" s="54"/>
      <c r="B7" s="54"/>
      <c r="C7" s="54"/>
      <c r="D7" s="54"/>
      <c r="E7" s="54"/>
      <c r="F7" s="54"/>
      <c r="G7" s="54"/>
      <c r="H7" s="13" t="s">
        <v>43</v>
      </c>
      <c r="I7" s="13" t="s">
        <v>45</v>
      </c>
      <c r="J7" s="54"/>
    </row>
    <row r="8" spans="1:18" ht="12.75" customHeight="1" x14ac:dyDescent="0.2">
      <c r="A8" s="13" t="s">
        <v>31</v>
      </c>
      <c r="B8" s="13" t="s">
        <v>33</v>
      </c>
      <c r="C8" s="13" t="s">
        <v>27</v>
      </c>
      <c r="D8" s="13" t="s">
        <v>26</v>
      </c>
      <c r="E8" s="13" t="s">
        <v>37</v>
      </c>
      <c r="F8" s="13" t="s">
        <v>39</v>
      </c>
      <c r="G8" s="13" t="s">
        <v>41</v>
      </c>
      <c r="H8" s="13" t="s">
        <v>44</v>
      </c>
      <c r="I8" s="13" t="s">
        <v>46</v>
      </c>
      <c r="J8" s="13" t="s">
        <v>48</v>
      </c>
    </row>
    <row r="9" spans="1:18" ht="12.75" customHeight="1" x14ac:dyDescent="0.2">
      <c r="A9" s="19" t="s">
        <v>49</v>
      </c>
      <c r="B9" s="19"/>
      <c r="C9" s="20" t="s">
        <v>33</v>
      </c>
      <c r="D9" s="19"/>
      <c r="E9" s="21" t="s">
        <v>304</v>
      </c>
      <c r="F9" s="19"/>
      <c r="G9" s="19"/>
      <c r="H9" s="19"/>
      <c r="I9" s="22">
        <f>0+Q9</f>
        <v>0</v>
      </c>
      <c r="J9" s="19"/>
      <c r="O9" s="40">
        <f>0+R9</f>
        <v>0</v>
      </c>
      <c r="Q9" s="41">
        <f>0+I10+I14+I18+I22+I26+I30+I34</f>
        <v>0</v>
      </c>
      <c r="R9" s="40">
        <f>0+O10+O14+O18+O22+O26+O30</f>
        <v>0</v>
      </c>
    </row>
    <row r="10" spans="1:18" x14ac:dyDescent="0.2">
      <c r="A10" s="18" t="s">
        <v>51</v>
      </c>
      <c r="B10" s="23" t="s">
        <v>33</v>
      </c>
      <c r="C10" s="23" t="s">
        <v>305</v>
      </c>
      <c r="D10" s="18" t="s">
        <v>33</v>
      </c>
      <c r="E10" s="24" t="s">
        <v>306</v>
      </c>
      <c r="F10" s="25" t="s">
        <v>307</v>
      </c>
      <c r="G10" s="26">
        <v>1</v>
      </c>
      <c r="H10" s="35">
        <v>0</v>
      </c>
      <c r="I10" s="27">
        <f>ROUND(ROUND(H10,2)*ROUND(G10,3),2)</f>
        <v>0</v>
      </c>
      <c r="J10" s="25" t="s">
        <v>308</v>
      </c>
      <c r="O10" s="40">
        <f>(I10*21)/100</f>
        <v>0</v>
      </c>
      <c r="P10" s="40" t="s">
        <v>27</v>
      </c>
    </row>
    <row r="11" spans="1:18" x14ac:dyDescent="0.2">
      <c r="A11" s="28" t="s">
        <v>55</v>
      </c>
      <c r="E11" s="29" t="s">
        <v>309</v>
      </c>
    </row>
    <row r="12" spans="1:18" ht="25.5" x14ac:dyDescent="0.2">
      <c r="A12" s="30" t="s">
        <v>57</v>
      </c>
      <c r="E12" s="31" t="s">
        <v>310</v>
      </c>
    </row>
    <row r="13" spans="1:18" ht="89.25" x14ac:dyDescent="0.2">
      <c r="A13" t="s">
        <v>59</v>
      </c>
      <c r="E13" s="29" t="s">
        <v>311</v>
      </c>
    </row>
    <row r="14" spans="1:18" x14ac:dyDescent="0.2">
      <c r="A14" s="18" t="s">
        <v>51</v>
      </c>
      <c r="B14" s="23" t="s">
        <v>27</v>
      </c>
      <c r="C14" s="23" t="s">
        <v>312</v>
      </c>
      <c r="D14" s="18" t="s">
        <v>33</v>
      </c>
      <c r="E14" s="24" t="s">
        <v>313</v>
      </c>
      <c r="F14" s="25" t="s">
        <v>307</v>
      </c>
      <c r="G14" s="26">
        <v>1</v>
      </c>
      <c r="H14" s="35">
        <v>0</v>
      </c>
      <c r="I14" s="27">
        <f>ROUND(ROUND(H14,2)*ROUND(G14,3),2)</f>
        <v>0</v>
      </c>
      <c r="J14" s="25" t="s">
        <v>308</v>
      </c>
      <c r="O14" s="40">
        <f>(I14*21)/100</f>
        <v>0</v>
      </c>
      <c r="P14" s="40" t="s">
        <v>27</v>
      </c>
    </row>
    <row r="15" spans="1:18" x14ac:dyDescent="0.2">
      <c r="A15" s="28" t="s">
        <v>55</v>
      </c>
      <c r="E15" s="29" t="s">
        <v>314</v>
      </c>
    </row>
    <row r="16" spans="1:18" ht="25.5" x14ac:dyDescent="0.2">
      <c r="A16" s="30" t="s">
        <v>57</v>
      </c>
      <c r="E16" s="31" t="s">
        <v>310</v>
      </c>
    </row>
    <row r="17" spans="1:16" ht="114.75" x14ac:dyDescent="0.2">
      <c r="A17" t="s">
        <v>59</v>
      </c>
      <c r="E17" s="29" t="s">
        <v>315</v>
      </c>
    </row>
    <row r="18" spans="1:16" x14ac:dyDescent="0.2">
      <c r="A18" s="18" t="s">
        <v>51</v>
      </c>
      <c r="B18" s="23" t="s">
        <v>26</v>
      </c>
      <c r="C18" s="23" t="s">
        <v>316</v>
      </c>
      <c r="D18" s="18" t="s">
        <v>56</v>
      </c>
      <c r="E18" s="24" t="s">
        <v>317</v>
      </c>
      <c r="F18" s="25" t="s">
        <v>307</v>
      </c>
      <c r="G18" s="26">
        <v>1</v>
      </c>
      <c r="H18" s="35">
        <v>0</v>
      </c>
      <c r="I18" s="27">
        <f>ROUND(ROUND(H18,2)*ROUND(G18,3),2)</f>
        <v>0</v>
      </c>
      <c r="J18" s="25" t="s">
        <v>308</v>
      </c>
      <c r="O18" s="40">
        <f>(I18*21)/100</f>
        <v>0</v>
      </c>
      <c r="P18" s="40" t="s">
        <v>27</v>
      </c>
    </row>
    <row r="19" spans="1:16" x14ac:dyDescent="0.2">
      <c r="A19" s="28" t="s">
        <v>55</v>
      </c>
      <c r="E19" s="29" t="s">
        <v>318</v>
      </c>
    </row>
    <row r="20" spans="1:16" ht="25.5" x14ac:dyDescent="0.2">
      <c r="A20" s="30" t="s">
        <v>57</v>
      </c>
      <c r="E20" s="31" t="s">
        <v>310</v>
      </c>
    </row>
    <row r="21" spans="1:16" ht="38.25" x14ac:dyDescent="0.2">
      <c r="A21" t="s">
        <v>59</v>
      </c>
      <c r="E21" s="29" t="s">
        <v>319</v>
      </c>
    </row>
    <row r="22" spans="1:16" x14ac:dyDescent="0.2">
      <c r="A22" s="18" t="s">
        <v>51</v>
      </c>
      <c r="B22" s="23" t="s">
        <v>37</v>
      </c>
      <c r="C22" s="23" t="s">
        <v>320</v>
      </c>
      <c r="D22" s="18" t="s">
        <v>33</v>
      </c>
      <c r="E22" s="24" t="s">
        <v>321</v>
      </c>
      <c r="F22" s="25" t="s">
        <v>322</v>
      </c>
      <c r="G22" s="26">
        <v>300</v>
      </c>
      <c r="H22" s="35">
        <v>0</v>
      </c>
      <c r="I22" s="27">
        <f>ROUND(ROUND(H22,2)*ROUND(G22,3),2)</f>
        <v>0</v>
      </c>
      <c r="J22" s="25" t="s">
        <v>339</v>
      </c>
      <c r="O22" s="40">
        <f>(I22*21)/100</f>
        <v>0</v>
      </c>
      <c r="P22" s="40" t="s">
        <v>27</v>
      </c>
    </row>
    <row r="23" spans="1:16" x14ac:dyDescent="0.2">
      <c r="A23" s="28" t="s">
        <v>55</v>
      </c>
      <c r="E23" s="29" t="s">
        <v>56</v>
      </c>
    </row>
    <row r="24" spans="1:16" ht="25.5" x14ac:dyDescent="0.2">
      <c r="A24" s="30" t="s">
        <v>57</v>
      </c>
      <c r="E24" s="31" t="s">
        <v>323</v>
      </c>
    </row>
    <row r="25" spans="1:16" ht="51" x14ac:dyDescent="0.2">
      <c r="A25" t="s">
        <v>59</v>
      </c>
      <c r="E25" s="29" t="s">
        <v>324</v>
      </c>
    </row>
    <row r="26" spans="1:16" x14ac:dyDescent="0.2">
      <c r="A26" s="18" t="s">
        <v>51</v>
      </c>
      <c r="B26" s="23" t="s">
        <v>39</v>
      </c>
      <c r="C26" s="23" t="s">
        <v>325</v>
      </c>
      <c r="D26" s="18" t="s">
        <v>33</v>
      </c>
      <c r="E26" s="24" t="s">
        <v>326</v>
      </c>
      <c r="F26" s="25" t="s">
        <v>327</v>
      </c>
      <c r="G26" s="26">
        <v>100</v>
      </c>
      <c r="H26" s="35">
        <v>0</v>
      </c>
      <c r="I26" s="27">
        <f>ROUND(ROUND(H26,2)*ROUND(G26,3),2)</f>
        <v>0</v>
      </c>
      <c r="J26" s="25" t="s">
        <v>339</v>
      </c>
      <c r="O26" s="40">
        <f>(I26*21)/100</f>
        <v>0</v>
      </c>
      <c r="P26" s="40" t="s">
        <v>27</v>
      </c>
    </row>
    <row r="27" spans="1:16" x14ac:dyDescent="0.2">
      <c r="A27" s="28" t="s">
        <v>55</v>
      </c>
      <c r="E27" s="29" t="s">
        <v>56</v>
      </c>
    </row>
    <row r="28" spans="1:16" x14ac:dyDescent="0.2">
      <c r="A28" s="30" t="s">
        <v>57</v>
      </c>
      <c r="E28" s="31" t="s">
        <v>328</v>
      </c>
    </row>
    <row r="29" spans="1:16" ht="51" x14ac:dyDescent="0.2">
      <c r="A29" t="s">
        <v>59</v>
      </c>
      <c r="E29" s="29" t="s">
        <v>329</v>
      </c>
    </row>
    <row r="30" spans="1:16" x14ac:dyDescent="0.2">
      <c r="A30" s="18" t="s">
        <v>51</v>
      </c>
      <c r="B30" s="23" t="s">
        <v>41</v>
      </c>
      <c r="C30" s="23" t="s">
        <v>330</v>
      </c>
      <c r="D30" s="18" t="s">
        <v>33</v>
      </c>
      <c r="E30" s="24" t="s">
        <v>331</v>
      </c>
      <c r="F30" s="25" t="s">
        <v>54</v>
      </c>
      <c r="G30" s="26">
        <v>500</v>
      </c>
      <c r="H30" s="35">
        <v>0</v>
      </c>
      <c r="I30" s="27">
        <f>ROUND(ROUND(H30,2)*ROUND(G30,3),2)</f>
        <v>0</v>
      </c>
      <c r="J30" s="25" t="s">
        <v>339</v>
      </c>
      <c r="O30" s="40">
        <f>(I30*21)/100</f>
        <v>0</v>
      </c>
      <c r="P30" s="40" t="s">
        <v>27</v>
      </c>
    </row>
    <row r="31" spans="1:16" x14ac:dyDescent="0.2">
      <c r="A31" s="28" t="s">
        <v>55</v>
      </c>
      <c r="E31" s="29" t="s">
        <v>56</v>
      </c>
      <c r="I31" s="39"/>
    </row>
    <row r="32" spans="1:16" ht="25.5" x14ac:dyDescent="0.2">
      <c r="A32" s="30" t="s">
        <v>57</v>
      </c>
      <c r="E32" s="31" t="s">
        <v>332</v>
      </c>
      <c r="I32" s="39"/>
    </row>
    <row r="33" spans="1:16" ht="51" x14ac:dyDescent="0.2">
      <c r="A33" t="s">
        <v>59</v>
      </c>
      <c r="E33" s="36" t="s">
        <v>333</v>
      </c>
      <c r="I33" s="39"/>
    </row>
    <row r="34" spans="1:16" ht="12.75" customHeight="1" x14ac:dyDescent="0.2">
      <c r="A34" s="1" t="s">
        <v>49</v>
      </c>
      <c r="B34" s="37">
        <v>7</v>
      </c>
      <c r="C34" s="23" t="s">
        <v>316</v>
      </c>
      <c r="D34" s="16">
        <v>1</v>
      </c>
      <c r="E34" s="37" t="s">
        <v>334</v>
      </c>
      <c r="F34" s="38" t="s">
        <v>337</v>
      </c>
      <c r="G34" s="38">
        <v>1</v>
      </c>
      <c r="H34" s="35">
        <v>0</v>
      </c>
      <c r="I34" s="27">
        <f t="shared" ref="I34" si="0">ROUND(ROUND(H34,2)*ROUND(G34,3),2)</f>
        <v>0</v>
      </c>
      <c r="J34" s="25" t="s">
        <v>308</v>
      </c>
      <c r="O34" s="40">
        <f t="shared" ref="O34" si="1">(I34*21)/100</f>
        <v>0</v>
      </c>
      <c r="P34" s="40">
        <v>2</v>
      </c>
    </row>
    <row r="35" spans="1:16" ht="12.75" customHeight="1" x14ac:dyDescent="0.2">
      <c r="E35" t="s">
        <v>335</v>
      </c>
    </row>
    <row r="36" spans="1:16" ht="12.75" customHeight="1" x14ac:dyDescent="0.2">
      <c r="E36" t="s">
        <v>336</v>
      </c>
    </row>
    <row r="37" spans="1:16" ht="12.75" customHeight="1" x14ac:dyDescent="0.2">
      <c r="A37" s="42"/>
      <c r="B37" s="43"/>
      <c r="C37" s="44" t="s">
        <v>72</v>
      </c>
      <c r="D37" s="43"/>
      <c r="E37" s="45" t="s">
        <v>304</v>
      </c>
      <c r="F37" s="43"/>
      <c r="G37" s="43"/>
      <c r="H37" s="43"/>
      <c r="I37" s="46">
        <f>0</f>
        <v>0</v>
      </c>
      <c r="J37" s="43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E.1.1.2_SO 02-01-01</vt:lpstr>
      <vt:lpstr>E.1.1.2_SO 02-02-03</vt:lpstr>
      <vt:lpstr>E.1.1.2_SO 02-03-02</vt:lpstr>
      <vt:lpstr>E.1.1.2_SO 02-04-02</vt:lpstr>
      <vt:lpstr>E.1.1.2_SO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Heuer Jiří, Bc.</cp:lastModifiedBy>
  <dcterms:modified xsi:type="dcterms:W3CDTF">2023-04-18T11:49:43Z</dcterms:modified>
  <cp:category/>
  <cp:contentStatus/>
</cp:coreProperties>
</file>